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12"/>
  </bookViews>
  <sheets>
    <sheet name="විස්තරාත්මක" sheetId="4" state="hidden" r:id="rId1"/>
    <sheet name="සාරාංශ" sheetId="6" state="hidden" r:id="rId2"/>
    <sheet name="RIDP Detail" sheetId="10" r:id="rId3"/>
    <sheet name="RIDP Summary" sheetId="11" r:id="rId4"/>
    <sheet name="ප්‍රගති වාර්තාව 1" sheetId="12" state="hidden" r:id="rId5"/>
    <sheet name="ප්‍රගති වාර්තා 2" sheetId="14" state="hidden" r:id="rId6"/>
    <sheet name="Sheet1" sheetId="20" state="hidden" r:id="rId7"/>
    <sheet name="Sheet2" sheetId="21" state="hidden" r:id="rId8"/>
    <sheet name="Sheet3" sheetId="22" state="hidden" r:id="rId9"/>
    <sheet name="Sheet4" sheetId="23" state="hidden" r:id="rId10"/>
    <sheet name="Sheet5" sheetId="24" state="hidden" r:id="rId11"/>
    <sheet name="Best ridp Detail" sheetId="25" r:id="rId12"/>
    <sheet name="Best ridp Summery" sheetId="26" r:id="rId13"/>
  </sheets>
  <definedNames>
    <definedName name="_xlnm._FilterDatabase" localSheetId="2" hidden="1">'RIDP Detail'!$Q$1:$Q$109</definedName>
    <definedName name="_xlnm._FilterDatabase" localSheetId="7" hidden="1">Sheet2!$L$1:$L$111</definedName>
    <definedName name="_xlnm._FilterDatabase" localSheetId="8" hidden="1">Sheet3!$U$1:$U$110</definedName>
    <definedName name="_xlnm._FilterDatabase" localSheetId="0" hidden="1">විස්තරාත්මක!$W$1:$W$157</definedName>
    <definedName name="_xlnm.Print_Titles" localSheetId="2">'RIDP Detail'!$4:$7</definedName>
    <definedName name="_xlnm.Print_Titles" localSheetId="0">විස්තරාත්මක!$6:$8</definedName>
  </definedNames>
  <calcPr calcId="162913"/>
</workbook>
</file>

<file path=xl/calcChain.xml><?xml version="1.0" encoding="utf-8"?>
<calcChain xmlns="http://schemas.openxmlformats.org/spreadsheetml/2006/main">
  <c r="M13" i="10" l="1"/>
  <c r="M14" i="10"/>
  <c r="M15" i="10"/>
  <c r="M16" i="10"/>
  <c r="M17" i="10"/>
  <c r="M18" i="10"/>
  <c r="M19" i="10"/>
  <c r="M20" i="10"/>
  <c r="M21" i="10"/>
  <c r="M22" i="10"/>
  <c r="M23" i="10"/>
  <c r="M24" i="10"/>
  <c r="M25" i="10"/>
  <c r="M27" i="10"/>
  <c r="M36" i="10" s="1"/>
  <c r="G11" i="11" s="1"/>
  <c r="M28" i="10"/>
  <c r="M29" i="10"/>
  <c r="M30" i="10"/>
  <c r="M31" i="10"/>
  <c r="M32" i="10"/>
  <c r="M33" i="10"/>
  <c r="M34" i="10"/>
  <c r="M35" i="10"/>
  <c r="M37" i="10"/>
  <c r="M38" i="10"/>
  <c r="M90" i="10" s="1"/>
  <c r="G12" i="11" s="1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12" i="10"/>
  <c r="M26" i="10" s="1"/>
  <c r="G10" i="11" s="1"/>
  <c r="G15" i="11" s="1"/>
  <c r="M93" i="10" l="1"/>
  <c r="K15" i="11"/>
  <c r="P30" i="10"/>
  <c r="P31" i="10"/>
  <c r="P32" i="10"/>
  <c r="O89" i="10"/>
  <c r="P89" i="10" s="1"/>
  <c r="O87" i="10"/>
  <c r="P87" i="10" s="1"/>
  <c r="O86" i="10"/>
  <c r="P86" i="10" s="1"/>
  <c r="O84" i="10"/>
  <c r="P84" i="10" s="1"/>
  <c r="O83" i="10"/>
  <c r="P83" i="10" s="1"/>
  <c r="O66" i="10"/>
  <c r="P66" i="10" s="1"/>
  <c r="O63" i="10"/>
  <c r="P63" i="10" s="1"/>
  <c r="O61" i="10"/>
  <c r="P61" i="10" s="1"/>
  <c r="O60" i="10"/>
  <c r="P60" i="10" s="1"/>
  <c r="O55" i="10"/>
  <c r="P55" i="10" s="1"/>
  <c r="O49" i="10"/>
  <c r="P49" i="10" s="1"/>
  <c r="O48" i="10"/>
  <c r="P48" i="10" s="1"/>
  <c r="O45" i="10"/>
  <c r="P45" i="10" s="1"/>
  <c r="O44" i="10"/>
  <c r="P44" i="10" s="1"/>
  <c r="O39" i="10"/>
  <c r="P39" i="10" s="1"/>
  <c r="O34" i="10"/>
  <c r="P34" i="10" s="1"/>
  <c r="O22" i="10"/>
  <c r="P22" i="10" s="1"/>
  <c r="O18" i="10"/>
  <c r="P18" i="10" s="1"/>
  <c r="O16" i="10"/>
  <c r="P16" i="10" s="1"/>
  <c r="O14" i="10"/>
  <c r="P14" i="10" s="1"/>
  <c r="O12" i="10"/>
  <c r="O27" i="10"/>
  <c r="O28" i="10"/>
  <c r="P28" i="10" s="1"/>
  <c r="O29" i="10"/>
  <c r="P29" i="10" s="1"/>
  <c r="O33" i="10"/>
  <c r="P33" i="10" s="1"/>
  <c r="O35" i="10"/>
  <c r="P35" i="10" s="1"/>
  <c r="O37" i="10"/>
  <c r="P37" i="10" s="1"/>
  <c r="O38" i="10"/>
  <c r="P38" i="10" s="1"/>
  <c r="O40" i="10"/>
  <c r="P40" i="10" s="1"/>
  <c r="O41" i="10"/>
  <c r="P41" i="10" s="1"/>
  <c r="O42" i="10"/>
  <c r="P42" i="10" s="1"/>
  <c r="O43" i="10"/>
  <c r="P43" i="10" s="1"/>
  <c r="O46" i="10"/>
  <c r="P46" i="10" s="1"/>
  <c r="O47" i="10"/>
  <c r="P47" i="10" s="1"/>
  <c r="O50" i="10"/>
  <c r="P50" i="10" s="1"/>
  <c r="O51" i="10"/>
  <c r="P51" i="10" s="1"/>
  <c r="O52" i="10"/>
  <c r="P52" i="10" s="1"/>
  <c r="O53" i="10"/>
  <c r="P53" i="10" s="1"/>
  <c r="O54" i="10"/>
  <c r="P54" i="10" s="1"/>
  <c r="O56" i="10"/>
  <c r="P56" i="10" s="1"/>
  <c r="O57" i="10"/>
  <c r="P57" i="10" s="1"/>
  <c r="O58" i="10"/>
  <c r="P58" i="10" s="1"/>
  <c r="O59" i="10"/>
  <c r="P59" i="10" s="1"/>
  <c r="O62" i="10"/>
  <c r="P62" i="10" s="1"/>
  <c r="O64" i="10"/>
  <c r="P64" i="10" s="1"/>
  <c r="O65" i="10"/>
  <c r="P65" i="10" s="1"/>
  <c r="O67" i="10"/>
  <c r="P67" i="10" s="1"/>
  <c r="O68" i="10"/>
  <c r="P68" i="10" s="1"/>
  <c r="O69" i="10"/>
  <c r="P69" i="10" s="1"/>
  <c r="O70" i="10"/>
  <c r="P70" i="10" s="1"/>
  <c r="O71" i="10"/>
  <c r="P71" i="10" s="1"/>
  <c r="O72" i="10"/>
  <c r="P72" i="10" s="1"/>
  <c r="O73" i="10"/>
  <c r="P73" i="10" s="1"/>
  <c r="O74" i="10"/>
  <c r="P74" i="10" s="1"/>
  <c r="O75" i="10"/>
  <c r="P75" i="10" s="1"/>
  <c r="O76" i="10"/>
  <c r="P76" i="10" s="1"/>
  <c r="O77" i="10"/>
  <c r="P77" i="10" s="1"/>
  <c r="O78" i="10"/>
  <c r="P78" i="10" s="1"/>
  <c r="O79" i="10"/>
  <c r="P79" i="10" s="1"/>
  <c r="O80" i="10"/>
  <c r="P80" i="10" s="1"/>
  <c r="O81" i="10"/>
  <c r="P81" i="10" s="1"/>
  <c r="O82" i="10"/>
  <c r="P82" i="10" s="1"/>
  <c r="O85" i="10"/>
  <c r="P85" i="10" s="1"/>
  <c r="O88" i="10"/>
  <c r="P88" i="10" s="1"/>
  <c r="O15" i="10"/>
  <c r="P15" i="10" s="1"/>
  <c r="O17" i="10"/>
  <c r="P17" i="10" s="1"/>
  <c r="O19" i="10"/>
  <c r="P19" i="10" s="1"/>
  <c r="O20" i="10"/>
  <c r="P20" i="10" s="1"/>
  <c r="O21" i="10"/>
  <c r="P21" i="10" s="1"/>
  <c r="O23" i="10"/>
  <c r="P23" i="10" s="1"/>
  <c r="O24" i="10"/>
  <c r="P24" i="10" s="1"/>
  <c r="O25" i="10"/>
  <c r="P25" i="10" s="1"/>
  <c r="O13" i="10"/>
  <c r="P13" i="10" s="1"/>
  <c r="O36" i="10" l="1"/>
  <c r="I11" i="11" s="1"/>
  <c r="O26" i="10"/>
  <c r="I10" i="11" s="1"/>
  <c r="P90" i="10"/>
  <c r="J12" i="11" s="1"/>
  <c r="P27" i="10"/>
  <c r="P12" i="10"/>
  <c r="O90" i="10"/>
  <c r="I12" i="11" s="1"/>
  <c r="E15" i="26"/>
  <c r="D15" i="26"/>
  <c r="D15" i="11" l="1"/>
  <c r="AG30" i="10" l="1"/>
  <c r="AH30" i="10" s="1"/>
  <c r="AG31" i="10"/>
  <c r="AH31" i="10" s="1"/>
  <c r="AG32" i="10"/>
  <c r="AH32" i="10" s="1"/>
  <c r="Q90" i="10" l="1"/>
  <c r="L12" i="11" s="1"/>
  <c r="Q36" i="10" l="1"/>
  <c r="L11" i="11" s="1"/>
  <c r="Q26" i="10"/>
  <c r="Q93" i="10" l="1"/>
  <c r="L10" i="11"/>
  <c r="L15" i="11" s="1"/>
  <c r="AJ30" i="10"/>
  <c r="AJ31" i="10"/>
  <c r="AJ32" i="10"/>
  <c r="AG13" i="10" l="1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7" i="10"/>
  <c r="AG28" i="10"/>
  <c r="AG29" i="10"/>
  <c r="AG33" i="10"/>
  <c r="AG34" i="10"/>
  <c r="AG35" i="10"/>
  <c r="AG37" i="10"/>
  <c r="AG38" i="10"/>
  <c r="AG39" i="10"/>
  <c r="AG40" i="10"/>
  <c r="AG41" i="10"/>
  <c r="AG42" i="10"/>
  <c r="AG43" i="10"/>
  <c r="AG44" i="10"/>
  <c r="AG45" i="10"/>
  <c r="AG46" i="10"/>
  <c r="AG47" i="10"/>
  <c r="AG48" i="10"/>
  <c r="AG49" i="10"/>
  <c r="AG50" i="10"/>
  <c r="AG51" i="10"/>
  <c r="AG52" i="10"/>
  <c r="AG53" i="10"/>
  <c r="AG54" i="10"/>
  <c r="AG55" i="10"/>
  <c r="AG56" i="10"/>
  <c r="AG57" i="10"/>
  <c r="AG58" i="10"/>
  <c r="AG59" i="10"/>
  <c r="AG60" i="10"/>
  <c r="AG61" i="10"/>
  <c r="AG62" i="10"/>
  <c r="AG63" i="10"/>
  <c r="AG64" i="10"/>
  <c r="AG65" i="10"/>
  <c r="AG66" i="10"/>
  <c r="AG67" i="10"/>
  <c r="AG68" i="10"/>
  <c r="AG69" i="10"/>
  <c r="AG70" i="10"/>
  <c r="AG71" i="10"/>
  <c r="AG72" i="10"/>
  <c r="AG73" i="10"/>
  <c r="AG74" i="10"/>
  <c r="AG75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8" i="10"/>
  <c r="AG89" i="10"/>
  <c r="AG12" i="10"/>
  <c r="AH84" i="10" l="1"/>
  <c r="AI84" i="10" s="1"/>
  <c r="AJ84" i="10"/>
  <c r="AH86" i="10"/>
  <c r="AI86" i="10" s="1"/>
  <c r="AJ86" i="10"/>
  <c r="AH89" i="10"/>
  <c r="AI89" i="10" s="1"/>
  <c r="AJ89" i="10"/>
  <c r="AH85" i="10"/>
  <c r="AI85" i="10" s="1"/>
  <c r="AJ85" i="10"/>
  <c r="AH81" i="10"/>
  <c r="AI81" i="10" s="1"/>
  <c r="AJ81" i="10"/>
  <c r="AH77" i="10"/>
  <c r="AI77" i="10" s="1"/>
  <c r="AJ77" i="10"/>
  <c r="AH69" i="10"/>
  <c r="AI69" i="10" s="1"/>
  <c r="AJ69" i="10"/>
  <c r="AH65" i="10"/>
  <c r="AI65" i="10" s="1"/>
  <c r="AJ65" i="10"/>
  <c r="AH61" i="10"/>
  <c r="AI61" i="10" s="1"/>
  <c r="AJ61" i="10"/>
  <c r="AH57" i="10"/>
  <c r="AI57" i="10" s="1"/>
  <c r="AJ57" i="10"/>
  <c r="AH49" i="10"/>
  <c r="AI49" i="10" s="1"/>
  <c r="AJ49" i="10"/>
  <c r="AH45" i="10"/>
  <c r="AI45" i="10" s="1"/>
  <c r="AJ45" i="10"/>
  <c r="AH29" i="10"/>
  <c r="AJ29" i="10"/>
  <c r="AH24" i="10"/>
  <c r="AJ24" i="10"/>
  <c r="AH20" i="10"/>
  <c r="AJ20" i="10"/>
  <c r="AH16" i="10"/>
  <c r="AJ16" i="10"/>
  <c r="AH80" i="10"/>
  <c r="AI80" i="10" s="1"/>
  <c r="AJ80" i="10"/>
  <c r="AH76" i="10"/>
  <c r="AI76" i="10" s="1"/>
  <c r="AJ76" i="10"/>
  <c r="AH68" i="10"/>
  <c r="AI68" i="10" s="1"/>
  <c r="AJ68" i="10"/>
  <c r="AH64" i="10"/>
  <c r="AI64" i="10" s="1"/>
  <c r="AJ64" i="10"/>
  <c r="AH60" i="10"/>
  <c r="AI60" i="10" s="1"/>
  <c r="AJ60" i="10"/>
  <c r="AH56" i="10"/>
  <c r="AI56" i="10" s="1"/>
  <c r="AJ56" i="10"/>
  <c r="AH52" i="10"/>
  <c r="AI52" i="10" s="1"/>
  <c r="AJ52" i="10"/>
  <c r="AH48" i="10"/>
  <c r="AI48" i="10" s="1"/>
  <c r="AJ48" i="10"/>
  <c r="AH44" i="10"/>
  <c r="AI44" i="10" s="1"/>
  <c r="AJ44" i="10"/>
  <c r="AH40" i="10"/>
  <c r="AI40" i="10" s="1"/>
  <c r="AJ40" i="10"/>
  <c r="AH35" i="10"/>
  <c r="AJ35" i="10"/>
  <c r="AH28" i="10"/>
  <c r="AJ28" i="10"/>
  <c r="AH23" i="10"/>
  <c r="AJ23" i="10"/>
  <c r="AH19" i="10"/>
  <c r="AJ19" i="10"/>
  <c r="AH15" i="10"/>
  <c r="AJ15" i="10"/>
  <c r="AH88" i="10"/>
  <c r="AI88" i="10" s="1"/>
  <c r="AJ88" i="10"/>
  <c r="AH72" i="10"/>
  <c r="AI72" i="10" s="1"/>
  <c r="AJ72" i="10"/>
  <c r="AH87" i="10"/>
  <c r="AI87" i="10" s="1"/>
  <c r="AJ87" i="10"/>
  <c r="AH83" i="10"/>
  <c r="AI83" i="10" s="1"/>
  <c r="AJ83" i="10"/>
  <c r="AH79" i="10"/>
  <c r="AI79" i="10" s="1"/>
  <c r="AJ79" i="10"/>
  <c r="AH75" i="10"/>
  <c r="AI75" i="10" s="1"/>
  <c r="AJ75" i="10"/>
  <c r="AH71" i="10"/>
  <c r="AI71" i="10" s="1"/>
  <c r="AJ71" i="10"/>
  <c r="AH67" i="10"/>
  <c r="AI67" i="10" s="1"/>
  <c r="AJ67" i="10"/>
  <c r="AH63" i="10"/>
  <c r="AI63" i="10" s="1"/>
  <c r="AJ63" i="10"/>
  <c r="AH55" i="10"/>
  <c r="AI55" i="10" s="1"/>
  <c r="AJ55" i="10"/>
  <c r="AH51" i="10"/>
  <c r="AI51" i="10" s="1"/>
  <c r="AJ51" i="10"/>
  <c r="AH47" i="10"/>
  <c r="AI47" i="10" s="1"/>
  <c r="AJ47" i="10"/>
  <c r="AH43" i="10"/>
  <c r="AI43" i="10" s="1"/>
  <c r="AJ43" i="10"/>
  <c r="AH39" i="10"/>
  <c r="AI39" i="10" s="1"/>
  <c r="AJ39" i="10"/>
  <c r="AH34" i="10"/>
  <c r="AJ34" i="10"/>
  <c r="AH27" i="10"/>
  <c r="AI27" i="10" s="1"/>
  <c r="AJ27" i="10"/>
  <c r="AH22" i="10"/>
  <c r="AJ22" i="10"/>
  <c r="AH18" i="10"/>
  <c r="AJ18" i="10"/>
  <c r="AH14" i="10"/>
  <c r="AJ14" i="10"/>
  <c r="AH82" i="10"/>
  <c r="AI82" i="10" s="1"/>
  <c r="AJ82" i="10"/>
  <c r="AH78" i="10"/>
  <c r="AI78" i="10" s="1"/>
  <c r="AJ78" i="10"/>
  <c r="AH74" i="10"/>
  <c r="AI74" i="10" s="1"/>
  <c r="AJ74" i="10"/>
  <c r="AH70" i="10"/>
  <c r="AI70" i="10" s="1"/>
  <c r="AJ70" i="10"/>
  <c r="AH66" i="10"/>
  <c r="AI66" i="10" s="1"/>
  <c r="AJ66" i="10"/>
  <c r="AH62" i="10"/>
  <c r="AI62" i="10" s="1"/>
  <c r="AJ62" i="10"/>
  <c r="AH58" i="10"/>
  <c r="AI58" i="10" s="1"/>
  <c r="AJ58" i="10"/>
  <c r="AH50" i="10"/>
  <c r="AI50" i="10" s="1"/>
  <c r="AJ50" i="10"/>
  <c r="AH46" i="10"/>
  <c r="AI46" i="10" s="1"/>
  <c r="AJ46" i="10"/>
  <c r="AH42" i="10"/>
  <c r="AI42" i="10" s="1"/>
  <c r="AJ42" i="10"/>
  <c r="AH38" i="10"/>
  <c r="AI38" i="10" s="1"/>
  <c r="AJ38" i="10"/>
  <c r="AH33" i="10"/>
  <c r="AJ33" i="10"/>
  <c r="AH25" i="10"/>
  <c r="AJ25" i="10"/>
  <c r="AH17" i="10"/>
  <c r="AJ17" i="10"/>
  <c r="AH13" i="10"/>
  <c r="AJ13" i="10"/>
  <c r="AH59" i="10"/>
  <c r="AJ59" i="10"/>
  <c r="AH41" i="10"/>
  <c r="AI41" i="10" s="1"/>
  <c r="AJ41" i="10"/>
  <c r="AH54" i="10"/>
  <c r="AI54" i="10" s="1"/>
  <c r="AJ54" i="10"/>
  <c r="AH53" i="10"/>
  <c r="AI53" i="10" s="1"/>
  <c r="AJ53" i="10"/>
  <c r="AH21" i="10"/>
  <c r="AJ21" i="10"/>
  <c r="AH37" i="10"/>
  <c r="AI37" i="10" s="1"/>
  <c r="AJ37" i="10"/>
  <c r="AH73" i="10"/>
  <c r="AI73" i="10" s="1"/>
  <c r="AJ73" i="10"/>
  <c r="AH12" i="10"/>
  <c r="AJ12" i="10"/>
  <c r="N90" i="10"/>
  <c r="H12" i="11" s="1"/>
  <c r="AG90" i="10" l="1"/>
  <c r="AH90" i="10" s="1"/>
  <c r="AI90" i="10" s="1"/>
  <c r="AI93" i="10" s="1"/>
  <c r="AE90" i="10"/>
  <c r="AE36" i="10"/>
  <c r="AJ90" i="10" l="1"/>
  <c r="K69" i="10"/>
  <c r="K28" i="10" l="1"/>
  <c r="K29" i="10"/>
  <c r="K30" i="10"/>
  <c r="K31" i="10"/>
  <c r="K32" i="10"/>
  <c r="K33" i="10"/>
  <c r="K34" i="10"/>
  <c r="K35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R90" i="10" l="1"/>
  <c r="H3" i="23" l="1"/>
  <c r="AA91" i="22"/>
  <c r="Z91" i="22"/>
  <c r="Y91" i="22"/>
  <c r="X91" i="22"/>
  <c r="W91" i="22"/>
  <c r="V91" i="22"/>
  <c r="U91" i="22"/>
  <c r="Q91" i="22"/>
  <c r="P91" i="22"/>
  <c r="O91" i="22"/>
  <c r="N91" i="22"/>
  <c r="K91" i="22"/>
  <c r="K94" i="22" s="1"/>
  <c r="M90" i="22"/>
  <c r="M89" i="22"/>
  <c r="M88" i="22"/>
  <c r="M87" i="22"/>
  <c r="M86" i="22"/>
  <c r="M85" i="22"/>
  <c r="M84" i="22"/>
  <c r="M83" i="22"/>
  <c r="M82" i="22"/>
  <c r="M81" i="22"/>
  <c r="M80" i="22"/>
  <c r="M79" i="22"/>
  <c r="M78" i="22"/>
  <c r="M77" i="22"/>
  <c r="M76" i="22"/>
  <c r="M75" i="22"/>
  <c r="M74" i="22"/>
  <c r="M73" i="22"/>
  <c r="M72" i="22"/>
  <c r="M71" i="22"/>
  <c r="M70" i="22"/>
  <c r="M69" i="22"/>
  <c r="M68" i="22"/>
  <c r="M67" i="22"/>
  <c r="M66" i="22"/>
  <c r="M65" i="22"/>
  <c r="M64" i="22"/>
  <c r="M63" i="22"/>
  <c r="M62" i="22"/>
  <c r="M61" i="22"/>
  <c r="M60" i="22"/>
  <c r="M59" i="22"/>
  <c r="M58" i="22"/>
  <c r="M57" i="22"/>
  <c r="M56" i="22"/>
  <c r="M55" i="22"/>
  <c r="M54" i="22"/>
  <c r="M53" i="22"/>
  <c r="M52" i="22"/>
  <c r="M51" i="22"/>
  <c r="M50" i="22"/>
  <c r="M49" i="22"/>
  <c r="M48" i="22"/>
  <c r="M47" i="22"/>
  <c r="M46" i="22"/>
  <c r="M45" i="22"/>
  <c r="M44" i="22"/>
  <c r="M42" i="22"/>
  <c r="M41" i="22"/>
  <c r="M40" i="22"/>
  <c r="M39" i="22"/>
  <c r="M38" i="22"/>
  <c r="AA37" i="22"/>
  <c r="Z37" i="22"/>
  <c r="Y37" i="22"/>
  <c r="X37" i="22"/>
  <c r="W37" i="22"/>
  <c r="V37" i="22"/>
  <c r="U37" i="22"/>
  <c r="T37" i="22"/>
  <c r="S37" i="22"/>
  <c r="R37" i="22"/>
  <c r="Q37" i="22"/>
  <c r="P37" i="22"/>
  <c r="O37" i="22"/>
  <c r="N37" i="22"/>
  <c r="M36" i="22"/>
  <c r="M35" i="22"/>
  <c r="M34" i="22"/>
  <c r="M33" i="22"/>
  <c r="M32" i="22"/>
  <c r="M31" i="22"/>
  <c r="M30" i="22"/>
  <c r="M29" i="22"/>
  <c r="M28" i="22"/>
  <c r="M27" i="22"/>
  <c r="AC26" i="22"/>
  <c r="AB26" i="22"/>
  <c r="AA26" i="22"/>
  <c r="AA94" i="22" s="1"/>
  <c r="Z26" i="22"/>
  <c r="Y26" i="22"/>
  <c r="X26" i="22"/>
  <c r="W26" i="22"/>
  <c r="W94" i="22" s="1"/>
  <c r="V26" i="22"/>
  <c r="U26" i="22"/>
  <c r="Q26" i="22"/>
  <c r="P26" i="22"/>
  <c r="P94" i="22" s="1"/>
  <c r="O26" i="22"/>
  <c r="N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3" i="22"/>
  <c r="M12" i="22"/>
  <c r="M26" i="22" l="1"/>
  <c r="N94" i="22"/>
  <c r="U94" i="22"/>
  <c r="Y94" i="22"/>
  <c r="M37" i="22"/>
  <c r="Q94" i="22"/>
  <c r="X94" i="22"/>
  <c r="O94" i="22"/>
  <c r="V94" i="22"/>
  <c r="Z94" i="22"/>
  <c r="M91" i="22"/>
  <c r="M94" i="22"/>
  <c r="M90" i="21"/>
  <c r="N90" i="21"/>
  <c r="N93" i="21" s="1"/>
  <c r="O90" i="21"/>
  <c r="O93" i="21" s="1"/>
  <c r="P90" i="21"/>
  <c r="Q90" i="21"/>
  <c r="R90" i="21"/>
  <c r="S90" i="21"/>
  <c r="T90" i="21"/>
  <c r="T93" i="21" s="1"/>
  <c r="K90" i="21"/>
  <c r="K94" i="21" s="1"/>
  <c r="J90" i="21"/>
  <c r="J93" i="21" s="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L72" i="21"/>
  <c r="L71" i="21"/>
  <c r="L70" i="21"/>
  <c r="L69" i="21"/>
  <c r="L68" i="21"/>
  <c r="L67" i="21"/>
  <c r="L66" i="21"/>
  <c r="L65" i="21"/>
  <c r="L64" i="21"/>
  <c r="L63" i="21"/>
  <c r="L62" i="21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P93" i="21"/>
  <c r="L36" i="21"/>
  <c r="L35" i="21"/>
  <c r="L34" i="21"/>
  <c r="L33" i="21"/>
  <c r="L32" i="21"/>
  <c r="L31" i="21"/>
  <c r="L30" i="21"/>
  <c r="L29" i="21"/>
  <c r="L28" i="21"/>
  <c r="L27" i="21"/>
  <c r="Z93" i="21"/>
  <c r="Y93" i="21"/>
  <c r="X93" i="21"/>
  <c r="W93" i="21"/>
  <c r="V93" i="21"/>
  <c r="U93" i="21"/>
  <c r="M93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90" i="21" s="1"/>
  <c r="L93" i="21" l="1"/>
  <c r="K12" i="10" l="1"/>
  <c r="U36" i="10" l="1"/>
  <c r="T36" i="10"/>
  <c r="K38" i="10" l="1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37" i="10"/>
  <c r="K27" i="10"/>
  <c r="AE26" i="10"/>
  <c r="AE93" i="10" s="1"/>
  <c r="K36" i="10" l="1"/>
  <c r="F11" i="11" s="1"/>
  <c r="K90" i="10"/>
  <c r="F12" i="11" s="1"/>
  <c r="K26" i="10" l="1"/>
  <c r="E15" i="11"/>
  <c r="K93" i="10" l="1"/>
  <c r="F10" i="11"/>
  <c r="F15" i="11" s="1"/>
  <c r="O15" i="11"/>
  <c r="N15" i="11"/>
  <c r="N36" i="10"/>
  <c r="R36" i="10"/>
  <c r="N26" i="10"/>
  <c r="R26" i="10"/>
  <c r="H10" i="11" l="1"/>
  <c r="P26" i="10"/>
  <c r="J10" i="11" s="1"/>
  <c r="P36" i="10"/>
  <c r="J11" i="11" s="1"/>
  <c r="H11" i="11"/>
  <c r="AG26" i="10"/>
  <c r="AH26" i="10" s="1"/>
  <c r="AG36" i="10"/>
  <c r="AH36" i="10" s="1"/>
  <c r="N93" i="10"/>
  <c r="R93" i="10"/>
  <c r="L26" i="10"/>
  <c r="L36" i="10"/>
  <c r="L90" i="10"/>
  <c r="H15" i="11" l="1"/>
  <c r="AJ36" i="10"/>
  <c r="AJ26" i="10"/>
  <c r="AH93" i="10"/>
  <c r="AG93" i="10"/>
  <c r="AJ93" i="10" s="1"/>
  <c r="L93" i="10"/>
  <c r="V36" i="10"/>
  <c r="AC90" i="10" l="1"/>
  <c r="W12" i="11" s="1"/>
  <c r="S90" i="10"/>
  <c r="W90" i="10"/>
  <c r="X90" i="10"/>
  <c r="Y90" i="10"/>
  <c r="Z90" i="10"/>
  <c r="AA90" i="10"/>
  <c r="AB90" i="10"/>
  <c r="V12" i="11" s="1"/>
  <c r="S36" i="10"/>
  <c r="W36" i="10"/>
  <c r="X36" i="10"/>
  <c r="Y36" i="10"/>
  <c r="Z36" i="10"/>
  <c r="AA36" i="10"/>
  <c r="AB36" i="10"/>
  <c r="V11" i="11" s="1"/>
  <c r="AC36" i="10"/>
  <c r="W11" i="11" s="1"/>
  <c r="S26" i="10"/>
  <c r="W26" i="10"/>
  <c r="X26" i="10"/>
  <c r="Y26" i="10"/>
  <c r="Z26" i="10"/>
  <c r="AA26" i="10"/>
  <c r="AB26" i="10"/>
  <c r="V10" i="11" s="1"/>
  <c r="AC26" i="10"/>
  <c r="W10" i="11" s="1"/>
  <c r="Q15" i="11" l="1"/>
  <c r="R15" i="11"/>
  <c r="X93" i="10"/>
  <c r="W15" i="11"/>
  <c r="P15" i="11"/>
  <c r="T15" i="11"/>
  <c r="U15" i="11"/>
  <c r="S15" i="11"/>
  <c r="V15" i="11"/>
  <c r="W93" i="10"/>
  <c r="AC93" i="10"/>
  <c r="Z93" i="10"/>
  <c r="AB93" i="10"/>
  <c r="AA93" i="10"/>
  <c r="S93" i="10"/>
  <c r="Y93" i="10"/>
  <c r="F108" i="4" l="1"/>
  <c r="Q108" i="4" l="1"/>
  <c r="M108" i="4"/>
  <c r="O108" i="4"/>
  <c r="I121" i="4"/>
  <c r="Q121" i="4"/>
  <c r="M121" i="4"/>
  <c r="L129" i="4"/>
  <c r="N129" i="4"/>
  <c r="J147" i="4"/>
  <c r="P147" i="4"/>
  <c r="R147" i="4"/>
  <c r="R108" i="4"/>
  <c r="K121" i="4"/>
  <c r="O121" i="4"/>
  <c r="J129" i="4"/>
  <c r="P129" i="4"/>
  <c r="R129" i="4"/>
  <c r="H147" i="4"/>
  <c r="L147" i="4"/>
  <c r="N147" i="4"/>
  <c r="J108" i="4"/>
  <c r="P108" i="4"/>
  <c r="K129" i="4"/>
  <c r="O129" i="4"/>
  <c r="Q147" i="4"/>
  <c r="M147" i="4"/>
  <c r="H108" i="4"/>
  <c r="L108" i="4"/>
  <c r="N108" i="4"/>
  <c r="Q129" i="4"/>
  <c r="M129" i="4"/>
  <c r="O147" i="4"/>
  <c r="K147" i="4"/>
  <c r="I147" i="4"/>
  <c r="R121" i="4"/>
  <c r="N121" i="4"/>
  <c r="J121" i="4"/>
  <c r="L121" i="4"/>
  <c r="H121" i="4"/>
  <c r="P121" i="4"/>
  <c r="K108" i="4"/>
  <c r="I108" i="4"/>
  <c r="I129" i="4"/>
  <c r="H129" i="4"/>
  <c r="F147" i="4"/>
  <c r="F129" i="4"/>
  <c r="F121" i="4"/>
  <c r="P148" i="4" l="1"/>
  <c r="L148" i="4"/>
  <c r="J148" i="4"/>
  <c r="N148" i="4"/>
  <c r="K148" i="4"/>
  <c r="I148" i="4"/>
  <c r="M148" i="4"/>
  <c r="O148" i="4"/>
  <c r="Q148" i="4"/>
  <c r="R148" i="4"/>
  <c r="H148" i="4"/>
  <c r="E147" i="4" l="1"/>
  <c r="E129" i="4"/>
  <c r="E121" i="4"/>
  <c r="E108" i="4"/>
  <c r="E148" i="4" l="1"/>
  <c r="K13" i="6"/>
  <c r="J13" i="6" l="1"/>
  <c r="I13" i="6"/>
  <c r="G147" i="4"/>
  <c r="M13" i="6"/>
  <c r="N13" i="6"/>
  <c r="O13" i="6"/>
  <c r="P13" i="6"/>
  <c r="S147" i="4"/>
  <c r="R13" i="6" s="1"/>
  <c r="G129" i="4"/>
  <c r="H12" i="6"/>
  <c r="I12" i="6"/>
  <c r="K12" i="6"/>
  <c r="L12" i="6"/>
  <c r="M12" i="6"/>
  <c r="N12" i="6"/>
  <c r="O12" i="6"/>
  <c r="P12" i="6"/>
  <c r="S129" i="4"/>
  <c r="R12" i="6" s="1"/>
  <c r="G121" i="4"/>
  <c r="H11" i="6"/>
  <c r="I11" i="6"/>
  <c r="K11" i="6"/>
  <c r="M11" i="6"/>
  <c r="N11" i="6"/>
  <c r="O11" i="6"/>
  <c r="P11" i="6"/>
  <c r="S121" i="4"/>
  <c r="R11" i="6" s="1"/>
  <c r="N10" i="6"/>
  <c r="O10" i="6"/>
  <c r="P10" i="6"/>
  <c r="S108" i="4"/>
  <c r="R10" i="6" s="1"/>
  <c r="T108" i="4"/>
  <c r="G108" i="4"/>
  <c r="K10" i="6"/>
  <c r="M10" i="6"/>
  <c r="C8" i="14" l="1"/>
  <c r="G13" i="6"/>
  <c r="C10" i="14"/>
  <c r="G10" i="6"/>
  <c r="C7" i="14"/>
  <c r="C9" i="14"/>
  <c r="H13" i="6"/>
  <c r="L13" i="6"/>
  <c r="L11" i="6"/>
  <c r="L10" i="6"/>
  <c r="J11" i="6"/>
  <c r="J12" i="6"/>
  <c r="H10" i="6"/>
  <c r="J10" i="6"/>
  <c r="G11" i="6"/>
  <c r="G12" i="6"/>
  <c r="I10" i="6"/>
  <c r="I14" i="6" s="1"/>
  <c r="S148" i="4"/>
  <c r="G148" i="4"/>
  <c r="K14" i="6"/>
  <c r="M14" i="6"/>
  <c r="N14" i="6"/>
  <c r="O14" i="6"/>
  <c r="P14" i="6"/>
  <c r="Q14" i="6"/>
  <c r="R14" i="6"/>
  <c r="D14" i="6"/>
  <c r="F13" i="6"/>
  <c r="F12" i="6"/>
  <c r="F11" i="6"/>
  <c r="T121" i="4"/>
  <c r="F10" i="6"/>
  <c r="C11" i="14" l="1"/>
  <c r="L14" i="6"/>
  <c r="J14" i="6"/>
  <c r="G14" i="6"/>
  <c r="F14" i="6"/>
  <c r="H14" i="6"/>
  <c r="T129" i="4"/>
  <c r="T147" i="4" l="1"/>
  <c r="T148" i="4" s="1"/>
  <c r="E12" i="6"/>
  <c r="E11" i="6"/>
  <c r="E13" i="6" l="1"/>
  <c r="E10" i="6"/>
  <c r="F148" i="4"/>
  <c r="E14" i="6" l="1"/>
</calcChain>
</file>

<file path=xl/sharedStrings.xml><?xml version="1.0" encoding="utf-8"?>
<sst xmlns="http://schemas.openxmlformats.org/spreadsheetml/2006/main" count="2574" uniqueCount="639">
  <si>
    <t>අනු අංකය</t>
  </si>
  <si>
    <t>ප්‍රතිලාභීන් සංඛ්‍යාව</t>
  </si>
  <si>
    <t>ග්‍රාමීය යටිතල පහසුකම් සංවර්ධන වැඩසටහන - 2016</t>
  </si>
  <si>
    <t>මදුල්ල</t>
  </si>
  <si>
    <t>මල්වානේගෙදර</t>
  </si>
  <si>
    <t xml:space="preserve">කුරුදුකුඹුර </t>
  </si>
  <si>
    <t>ගිරාතලාන</t>
  </si>
  <si>
    <t>ගිරාතලාන කෙලින් පාර ජලනල එලීම</t>
  </si>
  <si>
    <t>රත්මලේ</t>
  </si>
  <si>
    <t>හිත්තරගම වැවෙහි රොන්මඩ ඉවත්කර සොරොව්ව ඉදිකිරීම</t>
  </si>
  <si>
    <t>ජයසිරිපුර</t>
  </si>
  <si>
    <t>ජයසිරිපුර අකරවත්ත වැව මාර්ගය කොන්ක්‍රීට් දමා සකස් කිරීම</t>
  </si>
  <si>
    <t>කරුණාරත්න මහතාගේ නිවස අසල සිට අටේ කණුව දක්වා මල්වානේගෙදර මාර්ගය තාර දැමීම</t>
  </si>
  <si>
    <t>දොළහමුණ</t>
  </si>
  <si>
    <t>හාතාපොල</t>
  </si>
  <si>
    <t>සියඹලාකඩවර රදාගම වැව මාර්ගය කුට්ටිගල් ඇතිරිම</t>
  </si>
  <si>
    <t>ආචිරියා කොටුව වැව මාර්ගය කුට්ටිගල් ඇතිරිම</t>
  </si>
  <si>
    <t>හම්මලිගෙදර මාර්ගය කුට්ටිගල් ඇතිරිම</t>
  </si>
  <si>
    <t>කෙවිටිය</t>
  </si>
  <si>
    <t>මූණමල්දෙණිය</t>
  </si>
  <si>
    <t>මූණමල්දෙණිය වැව පාර කොන්ක්‍රීටි දමා අවසන් කර ඇති ස්ථානයේ සිට ඉදිරියට මූණමල්දෙණිය වැවේ වාන දක්වා කොන්ක්‍රීට් කිරීම</t>
  </si>
  <si>
    <t>බුජ්ජමුව පොතුවාපිටිය වත්ත ගම මැද පාර කුට්ටිගල් ඇතිරීම</t>
  </si>
  <si>
    <t>යායෙගෙදර</t>
  </si>
  <si>
    <t>ගොඩෑකූරුගම හිජ්රාමාවත කුට්ටිගල් ඇතිරීම</t>
  </si>
  <si>
    <t>යායෙගෙදර කහටගහ වත්ත පාර කුට්ටිගල් ඇතිරීම</t>
  </si>
  <si>
    <t>පහල ගොමුගොමුව</t>
  </si>
  <si>
    <t>පහල ගොමුගොමුව කරඹේ ආර්.ඩී ලයනල් ජයසිරි මහතාගේ නිවස අසල සිට සුසාන භූමිය දක්වා මාර්ගය තාර දැමීම</t>
  </si>
  <si>
    <t>ඇහැටුමුල්ල</t>
  </si>
  <si>
    <t>වඩුමුන්න</t>
  </si>
  <si>
    <t>හෙට්ටිගම</t>
  </si>
  <si>
    <t>දිවුල්වැව</t>
  </si>
  <si>
    <t>වඩුමුන්න පාසල ඉදිරිපිට දෙවට පාර ආරම්භයේ සිට එස්.එම්.ඒ ධර්මරත්න මහතාගේ නිවස දක්වා මාර්ගය කොන්ක්‍රීට් කිරීම</t>
  </si>
  <si>
    <t>ඉහල ගොමුගොමුව</t>
  </si>
  <si>
    <t>කරගහගෙදර</t>
  </si>
  <si>
    <t>කරඳව</t>
  </si>
  <si>
    <t>නැලෑගම මල්වත්ත පාර කුට්ටිගල් අතුරා නවීකරණය කිරීම</t>
  </si>
  <si>
    <t>කරඳව ගලයාය මාර්ගය කුට්ටිගල් අතුරා නවීකරණය කිරීම</t>
  </si>
  <si>
    <t>උඩගම</t>
  </si>
  <si>
    <t>බරම්පොල</t>
  </si>
  <si>
    <t>බරම්පොල මහගෙදර පාර ආරම්භවන ස්ථානයේ සිට ඉදිරියට කුට්ටිගල් ඇතිරීම</t>
  </si>
  <si>
    <t>රඹෑව</t>
  </si>
  <si>
    <t>යෝධයාකන්ද</t>
  </si>
  <si>
    <t>බමුණුමුල්ල</t>
  </si>
  <si>
    <t>ඩබ්.පී.එම් සුමනදාස මහතාගේ නිවස අසල සිට ආරාමය දක්වා ඇති මාර්ගය කොන්ක්‍රීට් කිරීම</t>
  </si>
  <si>
    <t>බමුණුමුල්ල ආර්.ඩී විමලදාස මහතාගේ නිවස අසල සිට තුංමන් හන්දිය දෙසට ඉදිරියට ඇති මාර්ගය කුට්ටිගල් ඇතිරීම</t>
  </si>
  <si>
    <t>හම්මාලිය</t>
  </si>
  <si>
    <t>හම්මාලිය වැව ඉහල ගල්කන්ද මාර්ගයේ කොටසක් කොන්ක්‍රීට් කිරීම</t>
  </si>
  <si>
    <t>උඩකඩවල බණ්ඩාරකොස්වත්ත මාර්ගයේ වෙල මැද තැලවිල්ලක් ඉදිකිරීම</t>
  </si>
  <si>
    <t>බණ්ඩාරකොස්වත්ත ඇල්ලේගෙදර ගමේ අබුසාලි මාවත කොන්ක්‍රීට් කිරීම</t>
  </si>
  <si>
    <t>කඩවලගෙදර</t>
  </si>
  <si>
    <t>නිකපිටිය</t>
  </si>
  <si>
    <t>දොරටියාගෙදර</t>
  </si>
  <si>
    <t>දොරටියාගෙදර අටේ කනුව අසලින් වැටීඇති මාර්ගය තාර දැමීම</t>
  </si>
  <si>
    <t>අකරවත්ත</t>
  </si>
  <si>
    <t>මිදියාල</t>
  </si>
  <si>
    <t>බණ්ඩාරකොස්වත්ත මුස්ලිම් විදුහලට ප්‍රවේශ වන මාර්ගය කොන්ක්‍රීට් කිරීම</t>
  </si>
  <si>
    <t>හිත්තරපොලගම මිනී පිටිය ඉදිරිපිට ජාභීර් මහතාගේ නිවස ඉදිරිපිට සිට හනීෆා මහතාගේ නිවස දක්වා මාර්ගය කොන්ක්‍රීට් කිරීම</t>
  </si>
  <si>
    <t>අඹගහගෙදර</t>
  </si>
  <si>
    <t>අඹගහගෙදර පන්සල අසල සිට රිට්ටාදෙණිය දක්වා මාර්ගය තාර දැමීම</t>
  </si>
  <si>
    <t xml:space="preserve">ඇඹෝගෙදර </t>
  </si>
  <si>
    <t>ඇඹෝගෙර වැව පාමුල පාරේ වැව පැත්තේ කාණුව ඉදිකිරීම</t>
  </si>
  <si>
    <t xml:space="preserve"> දෝතැල්ල</t>
  </si>
  <si>
    <t>අකුරණ</t>
  </si>
  <si>
    <t>හෙට්ටිපොල</t>
  </si>
  <si>
    <t>ඔතේගම</t>
  </si>
  <si>
    <t>දිග්ගලගෙදර</t>
  </si>
  <si>
    <t>දොරබාවිල</t>
  </si>
  <si>
    <t>කඹුරාපොල</t>
  </si>
  <si>
    <t>නාගොල්ලාගොඩ</t>
  </si>
  <si>
    <t>හන්තිහව</t>
  </si>
  <si>
    <t>පැපොලේගම</t>
  </si>
  <si>
    <t>පිහිඹිය</t>
  </si>
  <si>
    <t>රිට්ටාදෙණිය</t>
  </si>
  <si>
    <t>දහනැක්ගෙදර</t>
  </si>
  <si>
    <t>හිඳගහවැව</t>
  </si>
  <si>
    <t>පලුගස්වැව</t>
  </si>
  <si>
    <t>මඩිගෙ මිදියාල</t>
  </si>
  <si>
    <t>නල්ලුර</t>
  </si>
  <si>
    <t>කෝන්වැව</t>
  </si>
  <si>
    <t>කොටඹපිටිය</t>
  </si>
  <si>
    <t xml:space="preserve"> පඬුවස්නුවර</t>
  </si>
  <si>
    <t>මීගස්පිටිය</t>
  </si>
  <si>
    <t>මොරගොල්ල</t>
  </si>
  <si>
    <t>රිදීකන්ද</t>
  </si>
  <si>
    <t>තෙන්ගොඩගෙදර</t>
  </si>
  <si>
    <t>ටැකෑව</t>
  </si>
  <si>
    <t>බෝගොල්ල</t>
  </si>
  <si>
    <t xml:space="preserve"> මුණිහිරිගම</t>
  </si>
  <si>
    <t>පල්ලේගම</t>
  </si>
  <si>
    <t>ගනේගම</t>
  </si>
  <si>
    <t>මඩඉන</t>
  </si>
  <si>
    <t xml:space="preserve"> කහටවිල</t>
  </si>
  <si>
    <t>හිඳියාමුල්ල</t>
  </si>
  <si>
    <t>ඇපලදෙණිය</t>
  </si>
  <si>
    <t>හෙට්ටිපොල බෝගොල්ල මාර්ගයේ හෙට්ටිපොල ග්‍රාම සංවර්ධන සමිති ශාලාව අසලට බෝක්කුවක් දමා පැති බැම්මක් ඉදිකිරීම</t>
  </si>
  <si>
    <t>කැකුණගහකොටුව ගම මැද මාර්ගය කොන්ක්‍රීට් කිරීම</t>
  </si>
  <si>
    <t>වඩුවන - නුගවෙල හන්දිය ප්‍රධාන මාර්ගයේ රත්න වෙද මහතාගේ කඩය අසල සිට මාලක මහතාගේ නිවස දක්වා මාර්ගය කොන්ක්‍රීට් කිරීම</t>
  </si>
  <si>
    <t>කොටඹපිටිය අක්බර් මාවතේ ඒ.එල්.එම් නලීම් මහතාගේ නිවස අසල සිට ඉදිරියට උදුමා ලෙබ්බේ මහතාගේ නිවස දක්වා  මාර්ගය කොන්ක්‍රීට් කිරීම</t>
  </si>
  <si>
    <t>පහළයාය වේල්ල සැකසීම</t>
  </si>
  <si>
    <t>මුණිහිරිගම ගුරුගොඩ මාර්ගය කුට්ටි ගල් අතුරා අවසන් කළ ස්ථානයේ සිට ඉදිරියට කුට්ටි ගල් ඇතිරීම.</t>
  </si>
  <si>
    <t>මහන්තේගම නුග ගස අසල සිට වෙල මැද පාරේ ඉතිරි කොටස කොන්ක්‍රිට් කිරීම.</t>
  </si>
  <si>
    <t>ඩෙන්සිල් කොබ්බෑකඩුව මාර්ගය කුට්ටි ගල් ඇතිරීම</t>
  </si>
  <si>
    <t>හුන්නලෙම්බුව කොස්ගහගොඩ ගම මැද පාර කොන්ක්‍රීට් කිරීම හා බෝක්කුවක් යෙදීම</t>
  </si>
  <si>
    <t xml:space="preserve">දෝතැල්ල කේ.කේ කුලවර්ධන මහතාගේ නිවස අසල සිට ආර්.එම් සීලවතී මියගේ නිවස දක්වා දෝතැල්ල වැව අසලින් ඇති මාර්ගයේ බෝක්කු දෙකක් ඉදිකිරීම </t>
  </si>
  <si>
    <t>ගනේගම කුඹුරුයායෙහි වෙල්වල අමුණ ප්‍රතිසංස්කරණය කිරීම</t>
  </si>
  <si>
    <t>ඇඹෝගෙදර - දහනැක්ගෙදර මාර්ගයේ සිට ගොරකදෙණිය පන්සල දක්වා මාර්ගය කුට්ටිගල් ඇතිරීම</t>
  </si>
  <si>
    <t>ටැකෑව පන්සලේ ප්‍රධාන ගේට්ටුව අසල සිට උඩදෙනියා කොටුව වැව මාර්ගය කොන්ක්‍රීට් කිරීම</t>
  </si>
  <si>
    <t>රාසික් මහතාගේ නිවසේ සිට අහමඩ් මාවත දක්වා මර්ගය කොන්ක්‍රීට් කිරීම</t>
  </si>
  <si>
    <t>දෙටියමුල්ල සිට ඔතේගම දක්වා ගමන් කරන මාර්ගයේ කැට අල්ලා නවතා ඇති ස්ථානයේ සිට ඔතේගම හන්දිය දක්වා මාර්ගය කුට්ටිගල් අතුරා ප්‍රතිසංස්කරණය කිරීම</t>
  </si>
  <si>
    <t>සුනන්ද මහතාගේ නිවස අසල සිට මූකලානේගම දක්වා මාර්ගය කොන්ක්‍රීට් කිරීම</t>
  </si>
  <si>
    <t>පොලගෑවිල්ල සමිතිශාලාව අසල සිට ආරණ්‍ය දක්වා මාර්ගය කොන්ක්‍රීට් කිරීම</t>
  </si>
  <si>
    <t>පහළ ඔරටියාව කුඹුරුයායේ මඩ ඇල බැම්මට දොරක් දැමීම</t>
  </si>
  <si>
    <t>ඔරටියාව වෙහෙරයාය ඇල මාර්ගය හරහා ඔය ආසන්නයේ ජල පාලන දොරටුවක් ඉදිකිරීම</t>
  </si>
  <si>
    <t>දිග්ගලගෙදර පන්සල අසල සිට දිග්ගලගෙදර ඉහලවැව දක්වා මාර්ගය කුට්ටිගල් ඇතිරීම</t>
  </si>
  <si>
    <t>දෙමටගොල්ල පී.එච්. ජිනදාස මහතාගේ නිවස අසල සිට එස්.එච් පබිලිනා මියගේ නිවස දක්වා මාර්ගය කුට්ටිගල් ඇතිරීම</t>
  </si>
  <si>
    <t>තල් කූඩුව සිට පතිරණ වත්ත පාර කුට්ටි ගල් ඇතිරීම</t>
  </si>
  <si>
    <t>ඇපලදෙණිය දන්ලද්ද මාර්ගයේ මංසන්ධි‍යේ සිට ඉදිරියට යන පාර තාර දැමීම</t>
  </si>
  <si>
    <t>ගල් උස්ස මාර්ගයේ පහළ පිටිය හංදිය සිට ගම මැද මුස්ලිම් දේවස්ථානය දක්වා මාර්ගය කොන්ක්‍රීට් කිරීම</t>
  </si>
  <si>
    <t>මල්ගොමුව වැව අසල බෝක්කු දෙකක් දමා පාර ප්‍රතිසංස්කරණය කිරීම</t>
  </si>
  <si>
    <t>දෝතැල්ල රෝහල් මාර්ගයේ ආර්.ඩී.එම් පියතිලක මයාගේ නිවස අසල බෝක්කුව ඉදිකිරීම</t>
  </si>
  <si>
    <t>මඩඉන කොස්ගහගොඩ මාර්ගයේ කඩුක්කන් ඇල පාලම සිට ඉදිරියට කොන්ක්‍රීට් කිරීම</t>
  </si>
  <si>
    <t>බෝගහවත්ත ගමමැද පාර ආර්.එම් යහපත්හාමි මහතාගේ නිවස අසල සිට ඉදිරියට කුට්ටි ගල් ඇල්ලීම</t>
  </si>
  <si>
    <t>පටපිලිගම ගිරාතලාන මාර්ගය ජානක රත්නසිරි මහතාගේ නිවස ඉදිරිපස සිට ඉදිරියට කුට්ටි ගල් ඇතිරීම.</t>
  </si>
  <si>
    <t xml:space="preserve">ගිරාතලාන සහශ්‍ර මාවත කුට්ටිගල් ඇතිරීම </t>
  </si>
  <si>
    <t>මිදෙල්ලකඩවර සුසානභූමිය අසල ඇති කොන්ක්‍රිට් පාරේ ඉතිරි කොටස කොන්ක්‍රිට් කිරිම.</t>
  </si>
  <si>
    <t>බස්වත්ත මේජර් චන්ද්‍රසේන මාවතට තාර දැමීම</t>
  </si>
  <si>
    <t>ගල්ලිදකටුව නිමල් මහතාගේ නිවස අසල සිට එම මාර්ගය අවසානය දක්වා කුට්ටි ගල් ඇල්ලීම.</t>
  </si>
  <si>
    <t>පහල මලගනේ සීලානන්ද මාවත කුට්ටිගල් ඇතිරීම</t>
  </si>
  <si>
    <t>තල් කූඩුව පහල වැවේ සොරොව්ව  සැකසීම</t>
  </si>
  <si>
    <t>මැදගම හේනේගෙදර  වෙල මැද  මාර්ගයේ පෙට්ටි බෝක්කුවක් ඉදි කිරීම හා ඉදිරියට කොන්ක්‍රීට් කිරීම</t>
  </si>
  <si>
    <t>පන්සල් තාප්පය අසල සිට ටි. එම්. නිමල් සෝමසිරි මහතාගේ නිවස දක්වා මාර්ගය කොන්ක්‍රීට් කිරීම</t>
  </si>
  <si>
    <t>කේ.ඒ. නීල් වීරසිරි මහතාගේ නිවස අසල සිට පිං ලිද දක්වා මාර්ගය කොන්ක්‍රිට් කිරිම</t>
  </si>
  <si>
    <t>පහළ මීගස්පිටිය පියදාස මහතාගේ නිවස අසල සිට කුඩා වැව දක්වා කොන්ක්‍රීට් මාර්ගයේ ඉතිරි කොටස කොන්ක්‍රීට් කිරිම</t>
  </si>
  <si>
    <t>කොටඹපිටිය උපාලි ජයසිංහ රණවිරු මාවතේ කුට්ටිගල් අතුරා ඇති ස්ථානයේ සිට වෙල දක්වා මාර්ගය කුට්ටිගල් ඇතිරීම</t>
  </si>
  <si>
    <t>පහල බටවලගම අතුරු මාර්ගයට කුට්ටිගල් ඇතිරීම</t>
  </si>
  <si>
    <t>කඩවලගෙදර සුගතාරාම පාර කුට්ටිගල් ඇතිරීම</t>
  </si>
  <si>
    <t>වෙලගෙදර ගමේ සෝමසිරි මහතාගේ නිවස අසල සිට දිවෙන දේවාලයට යන මාර්ගය කොන්ක්‍රීට් කිරීම</t>
  </si>
  <si>
    <t>ඉහල ගොමුගොමුව ජයකොඩිවත්ත සුරවීර මහතාගේ නිවස අසලින් යන මාර්ගයෙහි තැලවිල්ල ඉදිකිරිම</t>
  </si>
  <si>
    <t>ඉහල ගොමුගොමුව පාසල අසලින් දිවෙන ජයකොඩිවත්ත පිවිසුම් මාර්ගයේ කුට්ටිගල් ඇතිරීම</t>
  </si>
  <si>
    <t>කරගහගෙදර සමනල උයන මාර්ගය තාර දමා ප්‍රතිසංස්කරණය කිරීම</t>
  </si>
  <si>
    <t xml:space="preserve">කරඹේවත්ත වෙරළුගස්පිටිය රණවිරු චන්ද්‍රකුමාර මාවත මාර්ගය කොන්ක්‍රීට් කිරීම           </t>
  </si>
  <si>
    <t xml:space="preserve">කරල්වැව පාර ඒ.එච් ජයතිලක මහතාගේ නිවස අසල සිට කොන්ක්‍රීට් කිරීම </t>
  </si>
  <si>
    <t>බණකියන්නාගම ගොවි සංවිධාන මාර්ගයේ කොටසක පැති බැම්මක් සහ තැලවිල්ලක් ඉදිකිරිම</t>
  </si>
  <si>
    <t>කිතරම්මුල්ල පුස්තකාලය අසල සිට දංගහ වත්ත මාර්ගයට කුට්ටි ගල් ඇතිරීම</t>
  </si>
  <si>
    <t>කරඹවැව සොරොව්වේ සිට පළමු ජල හැරවුම දක්වා ඇල මාර්ගය කොන්ක්‍රීට් කිරීම</t>
  </si>
  <si>
    <t>රත්මලේ හේන්යාය පොදු ලිඳ කොන්ක්‍රීට් වළළු යොදා ගැඹුරු කිරීම</t>
  </si>
  <si>
    <t>ගැටුලාව වැවෙන් රොන්මඩ ඉවත් කිරීම සහ ඇලවේල්ලට හියුම්පයිප්ප යොදා දීර්ඝ කිරීම</t>
  </si>
  <si>
    <t>කඩවලගෙදර අධිකාරි මහතාගේ ඉඩම අසල බෝක්කුව ඉදිකල ස්ථානයේ සිට ඉදිරියට කොන්ක්‍රීට් කිරීම</t>
  </si>
  <si>
    <t>ගොමුගොමුව මාර්ගයේ කේ. ඇඩ්වින් මුදලාලි මහතාගේ නිවස දෙසට ඇති අතුරු මාර්ගය කොන්ක්‍රිට් කිරිම</t>
  </si>
  <si>
    <t>හිගුරේගම ගම මැද මාර්ගය ඉතිරි කොටසේ සිට ඉදිරියට කුට්ටිගල් ඇතිරීම</t>
  </si>
  <si>
    <t>ඇහැටුමුල්ල සිට හෙට්ටිගම දේවාලය දක්වා මාර්ගය කුට්ටි ගල් ඇතිරීම</t>
  </si>
  <si>
    <t>උඩගම කොටුවැව අසල සිට අළුත්වැව මාර්ගය  කුට්ටි ගල් ඇතිරීම</t>
  </si>
  <si>
    <t>වම්බටුවාමුල්ල දිනෝරිස් මහතාගේ නිවස අසල මාර්ගයට කුට්ටිගල් අතුරා කැඩීගිය බෝක්කුව අලුතින් ඉදිකිරීම</t>
  </si>
  <si>
    <t>අකුරණ මහ වැවේ මුල සිට ප්‍රධාන පාර දක්වා මාර්ගය කොන්ක්‍රිට් කිරිම</t>
  </si>
  <si>
    <t>කෙවිටිය ගම මැද මාර්ගයේ ඉතිරි කොටස කොන්ක්‍රිට් කිරිම</t>
  </si>
  <si>
    <t>ටී.එම් .බන්දුල මයාගේ නිවස අසල සිට දොරබාවිල පන්සල දක්වා ඩි.එම්.අමරසේන මයාගේ නිවස ඉදිරිපිටින් යන මාර්ගය කොන්ක්‍රිට් කිරිම</t>
  </si>
  <si>
    <t>රන්දියදහර ප්‍රජාමූල ජල ව්‍යාපෘතිය සදහා පානීය ළිදක් ඉදිකිරීම</t>
  </si>
  <si>
    <t>ගනේගම විහාරස්ථානය අසල සිට දෝතැල්ල දක්වා දිවෙන මාර්ගයේ විහාරස්ථානය අසල කුට්ටිගල් ඇතිරිම</t>
  </si>
  <si>
    <t>කුලරත්න මහතාගේ නිවස අසල සිට නිලන්ත මහතාගේ නිවස දක්වා මාර්ගය කුට්ටිගල් ඇතිරිම</t>
  </si>
  <si>
    <t>මැදිහේනවත්ත මාර්ගයේ ඉතිරි කොටස කොන්ක්‍රිට් කිරිම</t>
  </si>
  <si>
    <t>බණ්ඩාර කොස්වත්ත</t>
  </si>
  <si>
    <t>ආර්.එම්. හේරත් බංඩා මහතාගේ නිවස අසල සිට උඩගම දෙසට මාර්ගය දෙපස පැති බැම්ම සකස් කිරීම.</t>
  </si>
  <si>
    <t>හෙට්ටිපොල කතෝලික පල්ලිය අසල මාර්ගයේ  ජලනල ව්‍යාපෘතිය දිර්ඝ කිරිම</t>
  </si>
  <si>
    <t>නල්ලුර ගෙදර වැව වානේ සිට පහල ගම්මැද්ද මාර්ගය කොන්ක්‍රීට් කිරීම.</t>
  </si>
  <si>
    <t>කිරිවැල්ලෑව එස්.එම් සිරිසේන මහතාගේ නිවස දක්වා යන අතුරු මාර්ගය කොන්ක්‍රීට් කිරීම</t>
  </si>
  <si>
    <t>කෝන්වැව මහ වැවේ වෑකන්ද කෙළවරේ දකුණු පස පිහිටි ඉහළ වත්ත මාර්ගය කොන්ක්‍රීට්  දමා ප්‍රතිසංස්කරණය කිරීම.</t>
  </si>
  <si>
    <t>අඹගහගෙදර හැවන වත්ත පාර කොන්ක්‍රීට් දමා ප්‍රතිසංස්කරණය කිරීම.</t>
  </si>
  <si>
    <t>වැටියහේන වැව ගැඹුරුකර බණ්ඩාරදම්පිටිය සුසාන භූමිය සෝදා පාළුව වැලැක්වීම පිණීස පස් තුනීකර කොන්ක්‍රීට්  බැම්මක් ඉදිකිරීම</t>
  </si>
  <si>
    <t>බරම්පොල උල්පතේ පාර ජේ.එම් කුසුමාවතී මියගේ නිවස ලග සිට ඉදිරියට කොන්ක්‍රීට්  දමා ප්‍රතිසංස්කරණය කිරීම</t>
  </si>
  <si>
    <t>බරම්පොල වෙලමැද පාර සත්‍යපාල මහතාගේ නිවස අසල සිට ඉදිරියට කොන්ක්‍රීට් දමා සංවර්ධනය කිරීම</t>
  </si>
  <si>
    <t>කෙවිටිය ගම මැද මාර්ගයේ සුනිල් මහතාගේ නිවස අසල සිට කජුගහවෙල දක්වා ඇති අතුරු මාර්ගය කුට්ටිගල් ඇතිරීම</t>
  </si>
  <si>
    <t>ගිරාතලාන දකුණ රවුම් පාර ජලනල එලීම</t>
  </si>
  <si>
    <t>කඹුරාපොල පොදු වෙළද සංකීර්ණය ඉදිරිපිට ඇති පාරේ හිගුර වෙල්යායට ප්‍රවේශ මාර්ගයේ තැලවිල්ල සැකසීම</t>
  </si>
  <si>
    <t>ගොඩයාය හේන්යාය මාර්ගයේ කජුවත්ත හන්දියේ සිට ඉදිරියට  තාර දැමීම.</t>
  </si>
  <si>
    <t>ප්‍රාදේශීය ලේකම් කොට්ඨාසය - පඩුවස්නුවර බටහිර</t>
  </si>
  <si>
    <t>වඩුමුන්න මැද්දෙවැව අසල පාර කොන්ක්‍රිට් කිරිම</t>
  </si>
  <si>
    <t>ගිරාතලාන බොරලූවැව මාර්ගයේ සිට පල්ලේවල පාර හේරත් සිංඥො මහතාගේ නිවස දක්වා කුට්ටි ගල් ඇතිරීම</t>
  </si>
  <si>
    <t>ගල් වැව එම්.ඒ සමන්ත මයාගේ නිවස අසලින් ඇති අතුරු මාර්ගයේ ප්‍රදීප් පුෂ්ප කුමාර මයාගේ නිවස අසල බෝක්කුව ඉදිකිරීම</t>
  </si>
  <si>
    <t>කෝන්වැව ගම් මායිම් මාර්ගය තැලවිල්ලක් හා බෝක්කුවක් යොදා මාර්ගය කොන්ක්‍රීට් කර ප්‍රතිසංස්කරණය කිරීම</t>
  </si>
  <si>
    <t>මාවත වැව සොරොව්ව ඉදිකිරීම හා සොරොව් ඇල ප්‍රතිසංස්කරණය කිරීම</t>
  </si>
  <si>
    <t xml:space="preserve">හිත්තරපොලගම සත්තාරි මහතාගේ නිවස ඉදිරිපිට සිට හනීෆා මහතාගේ නිවස අසල දක්වා මාර්ගය කොන්ක්‍රීට් කිරීම </t>
  </si>
  <si>
    <t>පල්ලේගම දිද්දෙණිය යාවෙන වෙල මැද මාර්ගයේ ගුණපාල මහත්මාගේ නිවස අසලින් තැලවිල්ලක් යොදා එම පාරේ කොන්ක්‍රීට් කර ඇති ස්ථානයේ සිට ඉදිරියට කොන්ක්‍රීට් කිරීම</t>
  </si>
  <si>
    <t>අනුමත මුදල (රු)</t>
  </si>
  <si>
    <t>ජල සම්පාදනය</t>
  </si>
  <si>
    <t>වාරිමාර්ග</t>
  </si>
  <si>
    <t>මාර්ග සංවර්ධනය</t>
  </si>
  <si>
    <t xml:space="preserve">පහල ගොමුගොමුව </t>
  </si>
  <si>
    <t>උප එකතුව</t>
  </si>
  <si>
    <t>මුළු එකතුව</t>
  </si>
  <si>
    <t>දහනැක්ගෙදර පාසලේ පිට්ටනිය ඉදිරිපිට බටුවැව පාර කොන්ක්‍රීට් කිරීම</t>
  </si>
  <si>
    <t>වෙනත් (පාලම්,බෝක්කු, තැලවිලි)</t>
  </si>
  <si>
    <t>සංරචකය</t>
  </si>
  <si>
    <t>ඒකකය (කි.මි./ඒකක)</t>
  </si>
  <si>
    <t>ලබාදුන් ප්‍රතිපාදන (ප්‍රා.ලේ.ප.වි.සමග 0.5%)</t>
  </si>
  <si>
    <t>මුළු ඇස්තමේන්තුගත මුදල (රු.)</t>
  </si>
  <si>
    <t>වැඩ ආරම්භ නොකළ</t>
  </si>
  <si>
    <t>A</t>
  </si>
  <si>
    <t>B</t>
  </si>
  <si>
    <t>C</t>
  </si>
  <si>
    <t>D</t>
  </si>
  <si>
    <t>E</t>
  </si>
  <si>
    <t>F</t>
  </si>
  <si>
    <t>G</t>
  </si>
  <si>
    <t>H</t>
  </si>
  <si>
    <t>I</t>
  </si>
  <si>
    <t>භෞතික ප්‍රගතිය</t>
  </si>
  <si>
    <t>1%-25%</t>
  </si>
  <si>
    <t>26%-50%</t>
  </si>
  <si>
    <t>51%-75%</t>
  </si>
  <si>
    <t>76%-99%</t>
  </si>
  <si>
    <t>මාසය අවසානයේ වියදම (රු.)</t>
  </si>
  <si>
    <t>මාර්ග</t>
  </si>
  <si>
    <t>භෞතික හා මුල්‍ය ප්‍රගතිය</t>
  </si>
  <si>
    <t>වැය ශීර්ෂය - 104-02-06-06-2502</t>
  </si>
  <si>
    <t>මණ්ඩාපොල</t>
  </si>
  <si>
    <t>වල්පාලුව අක්කර 12 මාර්ගයේ ඉතිරි වැඩ නිම කිරිම</t>
  </si>
  <si>
    <t>බලගොල්ල හේන්යාය මාර්ගයේ කුට්ටිගල් ඇතිරිම</t>
  </si>
  <si>
    <t>අනුමත යෝජනා ගණන</t>
  </si>
  <si>
    <t>වාරි මාර්ග</t>
  </si>
  <si>
    <t>ජල සම්පාදන</t>
  </si>
  <si>
    <t>ඒකකය (කි.මි./ ඒකක)</t>
  </si>
  <si>
    <t>හොරොම්බුව පහල පිටිය වැවට සොරොව් කානුවක් දැමීම</t>
  </si>
  <si>
    <t>Divisional Secretariat -Panduwasnuwara West</t>
  </si>
  <si>
    <t>Serial No</t>
  </si>
  <si>
    <t>Sector</t>
  </si>
  <si>
    <t>Name of the project</t>
  </si>
  <si>
    <t>No of Beneficiaries</t>
  </si>
  <si>
    <t>Physical progress</t>
  </si>
  <si>
    <t>MI</t>
  </si>
  <si>
    <t xml:space="preserve"> Total</t>
  </si>
  <si>
    <t>ව්‍යාපෘති ගණන</t>
  </si>
  <si>
    <t>ගිවිසුම් අත්සන් කර ඇති</t>
  </si>
  <si>
    <t>ටෙන්ඩර් කැදවා ඇති</t>
  </si>
  <si>
    <t>එකතුව</t>
  </si>
  <si>
    <t>ඇස්තමේන්තු සකස් කර ඇති</t>
  </si>
  <si>
    <t>ඇස්තමේන්තු සකස් කිරිමට ඇති</t>
  </si>
  <si>
    <t>ප්‍රාදේශීය ලේකම් කොට්ඨාසය - පඩුවස්නුවර බටහිර   -           ග්‍රාමීය යටිතල පහසුකම් සංවර්ධන වැඩසටහන</t>
  </si>
  <si>
    <t>වැඩ ආරම්භ කර ඇති</t>
  </si>
  <si>
    <t>වැටියගෙදර දොඩම්ගහමුල ඇල හාරා පාලමක් ඉදිකිරිම</t>
  </si>
  <si>
    <t>දිවුල්වැව පානීය ජල ව්‍යාපෘතියේ නල ළිද සිට ටැංකිය දක්වා ජලනල එලීම හා උපාංග මිලදීගැනීම</t>
  </si>
  <si>
    <t>මණ්ඩපොල සමගි මාවතේ ඉතිරි කොටස කොන්ක්‍රිට් කොන්ක්‍රීට් කිරිම</t>
  </si>
  <si>
    <t>මොරගොල්ල වත්ත කන්දකඩේ මාර්ගයේ මුදියන්සේ මහතාගේ නිවස අසලින් යන මාර්ගයෙහි බොක්කුව ඉදිකර මාර්ගය කොන්ක්‍රීට් කිරීම</t>
  </si>
  <si>
    <t xml:space="preserve">ඇපලදෙණිය හීන්අගාර මාර්ගය කොන්ක්‍රීට් කිරීම </t>
  </si>
  <si>
    <t>යක්විලගම වැව් තාවුල්ලට මායිම් මාර්ගය කොන්ක්‍රීට් කිරීම</t>
  </si>
  <si>
    <t>වීදියාවල සමිතිශාලාව ඉදිරිපිට මාර්ගය කොන්ක්‍රීට් කිරීම</t>
  </si>
  <si>
    <t>හෙට්ටිගම ළමා නිවාසය පිටුපස පාර කොන්ක්‍රීට් කිරීම</t>
  </si>
  <si>
    <t>ජයසිරිපුර ගමමැදින් කනතලව දක්වා දිවෙන මාර්ගය කොන්ක්‍රීට් කිරීම</t>
  </si>
  <si>
    <t>හන්තිහව පච්චල වැව ළඟ සිට පොල්වැව දක්වා මාර්ගය බෝක්කු දෙකක් දමා කොන්ක්‍රීට් කිරීම</t>
  </si>
  <si>
    <t>බුළුගහ අගාර වැවට යන මාර්ගයේ  තැලවිල්ල සකසා  කොන්ක්‍රීට් කිරීම</t>
  </si>
  <si>
    <t>උභයදාස මහතාගේ නිවස දක්වා යන මාර්ගය කොන්ක්‍රීට් කිරීම</t>
  </si>
  <si>
    <t>පහල ගොමුගොමුව ඇලෝසියස්වත්ත පිවිසුම් මාර්ගය බෝක්කුව යොදා ප්‍රතිසංස්කරණය කිරීම.</t>
  </si>
  <si>
    <t>ජයසිරිගම වෙල මැද මාර්ගයේ පෙට්ටි බෝක්කු ප්‍රතිසංස්කරණය කර එහි පැති බැම්ම ඉදිකිරීම.</t>
  </si>
  <si>
    <t>A- ඇස්තමේන්තු සකස් කර ඇත</t>
  </si>
  <si>
    <t>B- මිල ගනන් කැදවා ඇත</t>
  </si>
  <si>
    <t>C-කොන්ත්‍රාත්තුව පිරිනමා ඇත</t>
  </si>
  <si>
    <t>D-වැඩ ආරම්භ කර නොමැත 0%</t>
  </si>
  <si>
    <t>E-ක්‍රියාත්මක වෙමින් පවතී.</t>
  </si>
  <si>
    <t>(1%-25%)</t>
  </si>
  <si>
    <t>F-ක්‍රියාත්මක වෙමින් පවතී.</t>
  </si>
  <si>
    <t>G-ක්‍රියාත්මක වෙමින් පවතී.</t>
  </si>
  <si>
    <t>H-ක්‍රියාත්මක වෙමින් පවතී.</t>
  </si>
  <si>
    <t>(26%-50%)</t>
  </si>
  <si>
    <t>(51%75%)</t>
  </si>
  <si>
    <t>(76%-99%)</t>
  </si>
  <si>
    <t>I-වැඩ නිම කර ඇත (100%)</t>
  </si>
  <si>
    <t>G-Completed ( 100%)</t>
  </si>
  <si>
    <t>ඇපලදෙනිය හීන් අගාර වැව් වාන ප්‍රතිසංස්කරණය කිරීම</t>
  </si>
  <si>
    <t>ප්‍රා.ලේ.කා</t>
  </si>
  <si>
    <t>ප්‍රා.සභා</t>
  </si>
  <si>
    <t>ටෙන්ඩර් විවෘත කර ඇති</t>
  </si>
  <si>
    <t>ගිවිසුම් අත්සන් කර /වැඩ ආරම්භ කර ඇති</t>
  </si>
  <si>
    <t>ටෙන්ඩර් කර ඇති</t>
  </si>
  <si>
    <t>ටෙන්ඩර් විවෘත කර නැති</t>
  </si>
  <si>
    <t>-</t>
  </si>
  <si>
    <t xml:space="preserve">ඇස්තමේන්තු සකස් කර දි ඇති </t>
  </si>
  <si>
    <t>ඇස්තමේන්තු සකස් කිරිම</t>
  </si>
  <si>
    <t>ටෙන්ඩර්  ක්‍රියාවලිය</t>
  </si>
  <si>
    <t>ප්‍රගති වාර්තාව (සාරාංශ) 2016.08.31.දිනට</t>
  </si>
  <si>
    <t>මාසික ප්‍රගති වාර්තාව (සාරාංශ)2016.08.31 දිනට</t>
  </si>
  <si>
    <t>ප්‍රගති වාර්තාව (සාරාංශ) 2016.08.31දිනට</t>
  </si>
  <si>
    <t>ටෙන්ඩර් ප්‍රධානය කර ඇති</t>
  </si>
  <si>
    <t>Name of G.N. Division</t>
  </si>
  <si>
    <t>Estimates Approved &amp; Bid documents prepared  (B1)</t>
  </si>
  <si>
    <t>Contract Awarded  (B4)</t>
  </si>
  <si>
    <t>මාසික ප්‍රගති වාර්තාව (විස්තරාත්මක වාර්තාව)2016.09.05 දිනට</t>
  </si>
  <si>
    <t xml:space="preserve">මුළු ඇස්තමේන්තුගත මුදල (රු.) </t>
  </si>
  <si>
    <t>මුළු ඇස්තමේන්තුගත මුදල (රු.) ප.වි.ස</t>
  </si>
  <si>
    <t xml:space="preserve">Total Estimate cost ( Rs.) </t>
  </si>
  <si>
    <t xml:space="preserve">Total Estimate  cost    ( Rs.) </t>
  </si>
  <si>
    <t xml:space="preserve">ලබාදුන් ප්‍රතිපාදන </t>
  </si>
  <si>
    <r>
      <t xml:space="preserve">Administrative cost </t>
    </r>
    <r>
      <rPr>
        <sz val="9"/>
        <color indexed="8"/>
        <rFont val="Iskoola Pota"/>
        <family val="2"/>
      </rPr>
      <t>(0.5% Divisional Secretariat</t>
    </r>
    <r>
      <rPr>
        <sz val="11"/>
        <color indexed="8"/>
        <rFont val="Iskoola Pota"/>
        <family val="2"/>
      </rPr>
      <t>)</t>
    </r>
  </si>
  <si>
    <t>සභාව</t>
  </si>
  <si>
    <t>ව්‍යාපෘතිය</t>
  </si>
  <si>
    <t>මුදල</t>
  </si>
  <si>
    <t>ඇස්තමේන්තු සැකසීම</t>
  </si>
  <si>
    <t xml:space="preserve">              ඇස්තමේන්තු සකසා නොමැති ව්‍යාපෘති</t>
  </si>
  <si>
    <t xml:space="preserve">සභාව - 8               ප්‍රා.ලේ.කා -7  </t>
  </si>
  <si>
    <t>Akurana</t>
  </si>
  <si>
    <t>Madaina</t>
  </si>
  <si>
    <t>Girathalana</t>
  </si>
  <si>
    <t>Hettipola</t>
  </si>
  <si>
    <t>Kahatawila</t>
  </si>
  <si>
    <t>Kurudukubura</t>
  </si>
  <si>
    <t>Nikapitiya</t>
  </si>
  <si>
    <t>Konwewa</t>
  </si>
  <si>
    <t>Mandapola</t>
  </si>
  <si>
    <t>Othegama</t>
  </si>
  <si>
    <t>Nallura</t>
  </si>
  <si>
    <t>Rittadeniya</t>
  </si>
  <si>
    <t>Hettigama</t>
  </si>
  <si>
    <t>Jayasiripura</t>
  </si>
  <si>
    <t>Barampola</t>
  </si>
  <si>
    <t>Hanthihawa</t>
  </si>
  <si>
    <t>මුණිහිරිගම</t>
  </si>
  <si>
    <t>කුරුදුකුඹුර</t>
  </si>
  <si>
    <t>පඞුවස්නුවර</t>
  </si>
  <si>
    <t>මණ්ඩපොල</t>
  </si>
  <si>
    <t>යායේගෙදර</t>
  </si>
  <si>
    <t>බණ්ඩාරකොස්වත්ත</t>
  </si>
  <si>
    <t>Tekewa</t>
  </si>
  <si>
    <t>Pihimbiya</t>
  </si>
  <si>
    <t>ඉ/ගොමුගොමුව</t>
  </si>
  <si>
    <t>ප/ගොමුගොමුව</t>
  </si>
  <si>
    <t>මූණමල්දෙනිය</t>
  </si>
  <si>
    <t>ඇඹෝගෙදර</t>
  </si>
  <si>
    <t>රිට්ටාදෙනිය</t>
  </si>
  <si>
    <t>කිරිමැටියාගම මැදිහේන අමුණ ප්‍රතිසංස්කරණය කිරීම</t>
  </si>
  <si>
    <t>වැලිපිටිය මහවැව ප්‍රතිසංස්කරණය කිරීම.</t>
  </si>
  <si>
    <t>කූරටිහේන කට්ටන්දොළුව වැව ප්‍රතිසංස්කරණය කිරිම.</t>
  </si>
  <si>
    <t>ගොම වැටිය වැව  ප්‍රතිසංස්කරණය කිරීම.</t>
  </si>
  <si>
    <t>භූ වැව  ප්‍රතිසංස්කරණය කිරීම.</t>
  </si>
  <si>
    <t>ගස් වැවේ සෙරොව්ව ඉදි කිරීම</t>
  </si>
  <si>
    <t>තල්ගහ වැව වාන, වේල්ල  සහ බෝක්කුව ප්‍රතිසංස්කරණය කිරීම.</t>
  </si>
  <si>
    <t>වල්පාලුව යාය මැද කොන්ක්‍රීට්  ඇල මාර්ගය සැකසීම</t>
  </si>
  <si>
    <t>බලගොල්ල පහල යාය අමුණේ සිට වෙල්යායට බට දැමීම.</t>
  </si>
  <si>
    <t>දෙටියමුල්ල වැවේ සිට ඉහල පුළුන්දුව වෙල් යාය දක්වා ජලය සැපයෙන ඇල මාර්ගය කොන්ක්‍රීට් දමා ප්‍රතිසංස්කරණය කිරීම</t>
  </si>
  <si>
    <t>බුලන වැව ප්‍රතිසංස්කරණය කිරීම</t>
  </si>
  <si>
    <t xml:space="preserve">පිහිඹිය ගමගේ වැව ගැඹුරු කර ප්‍රතිසංස්කරණය කිරීම. </t>
  </si>
  <si>
    <t>හන්තිහව මහ වැව   ප්‍රතිසංස්කරණය කිරීම.</t>
  </si>
  <si>
    <t>Sub total</t>
  </si>
  <si>
    <t>නල්ලූර</t>
  </si>
  <si>
    <t>අලුත් වැව සොරොව්ව සෑදීම</t>
  </si>
  <si>
    <t>හෙට්ටිපොල කුලියාපිටිය මාර්ගයේ මාරගස්වැටිය පෙදෙසට ජල නල ව්‍යාපෘතිය දීර්ඝ කිරීම.</t>
  </si>
  <si>
    <t>වලව්වත්ත පානීය ජල ව්‍යාපෘතයෙහි ළිද ගැඹුරු කිරීම.</t>
  </si>
  <si>
    <t>නිකපිටිය පානීය ජල ව්‍යාපෘතියට අයත් ළිද ගැඹුරු කිරීම.</t>
  </si>
  <si>
    <t>පිවිතුරුගම ප්‍රජා ශාලා භූමිය තුල ළිදක් ඉදිකර ජල ටැංකියක් ඉදිකර ගැනීම.</t>
  </si>
  <si>
    <t>කරඹෙ ප්‍රදේශය සදහා ජල යෝජනා ක්‍රමයක් ක්‍රියාත්මක කිරීමට ලිදක් ඉදි කිරීම.</t>
  </si>
  <si>
    <t>ග්‍රාම ලේකම් කාර්යාල පරිශ්‍රය තුල ඇති ජල ළිද ප්‍රතිසංස්කරණය කිරීම .</t>
  </si>
  <si>
    <t>බණකියන්නාගම ප්‍රදේශයේ පොදු ළිදක් ඉදි කිරීම.</t>
  </si>
  <si>
    <t>හෙට්ටිගම පවතින පානීය ජල ළිද ගැඹුරු කිරීම.</t>
  </si>
  <si>
    <t>ජයසිරිපුර ශ්‍රී පුර නදිය ජල ව්‍යාපෘතියේ ළිද ගැඹුරු කර කොන්ක්‍රීට් වළළු දැමීම.</t>
  </si>
  <si>
    <t>බරම්පොල දැනට පවතින රන් දියවර ජල ව්‍යාපෘතියට අදාල ලිද ගැඹුරු කිරීම</t>
  </si>
  <si>
    <t xml:space="preserve"> ජයසිරිපුර</t>
  </si>
  <si>
    <t>Hidiyamulla</t>
  </si>
  <si>
    <t>Total</t>
  </si>
  <si>
    <t>දෝතැල්ල -අමුණෙකොලේ මාර්ගය ප්‍රතිසංස්කරණය කිරීම</t>
  </si>
  <si>
    <t>මදුල්ල වී හේනවත්ත ගමමැද පාර ප්‍රතිසංස්කරණය කිරීම</t>
  </si>
  <si>
    <t>එල්ලාකොන්ද සිට මීගස්වැව දක්වා වන මාර්ගයේ  කොන්ක්‍රීට් දමා අවසන් කර ඇති ස්ථානයේ සිට ඉදිරියට  ප්‍රතිසංස්කරණය කිරීම.</t>
  </si>
  <si>
    <t>ගලදෙනිය එල්.බී. කපිල මහතාගේ නිවස අසල සිට සමිති ශාලාව අසළින් දිවෙන මාර්ගය  ප්‍රතිසංස්කරණය කිරීම.</t>
  </si>
  <si>
    <t>සිල්වත්ගම වත්ත අසලින් පංවැව පාර  ප්‍රතිසංස්කරණය කිරීම.</t>
  </si>
  <si>
    <t>දිවුල්වැව දේවාලය ඉදිරිපිට මාර්ගය ආරම්භයේ සිට ඉදිරියට  ප්‍රතිසංස්කරණය කිරීම.</t>
  </si>
  <si>
    <t>බෝගොල්ල මාර්ගය අයි.එම් අමීර් මහතාගේ නිවස අසල සිට මුබාරක් මහතා‍ගේ නිවස අසලට යන මාර්ගය ප්‍රතිසංස්කරණය කිරීම.</t>
  </si>
  <si>
    <t>දොළහමුණ දෙවන පටුමග උභයදාස මාවත ඉතිරි කොටස  ප්‍රතිසංස්කරණය කිරීම  හා  කාණු පද්ධතිය සකස් කිරීම.</t>
  </si>
  <si>
    <t>ශාන්ත රෝහිත මහතාගේ නිවස අසලින් බෝගොල්ල වැව් තාවුල්ල මාර්ගය ප්‍රතිසංස්කරණය කිරීම.</t>
  </si>
  <si>
    <t>බෝගොල්ල බමුණුමුල්ල මාර්ගයේ සුමතිපාල මහතාගේ නිවස ඉදිරිපිට බෝක්කු සැකසීම</t>
  </si>
  <si>
    <t>තෙන්ගොඩගෙදර වෙල මැද මාර්ගයේ ඉතිරි කොටස ප්‍රතිසංස්කරණය කිරීම.</t>
  </si>
  <si>
    <t>තම්බියාගම සීතාමල්ලිකා මහත්මියගේ නිවස දක්වා මාර්ගයේ ඉතිරි කොටස ප්‍රතිසංස්කරණය කිරීම.</t>
  </si>
  <si>
    <t>නාරම්මල මාවීඇල මාර්ගයේ පනික්ගම සමෘද්ධි මාවත ආරම්භක ස්ථානයේ සිට ඉදිරියට ප්‍රතිසංස්කරණය කිරීම.</t>
  </si>
  <si>
    <t>ඩබ්.පී.එම්. වීරසිංහ මහතාගේ නිවස අසල සිට ග්‍රාම ලේකම් කාර්යාලය දෙසට ඇති මාර්ගය ප්‍රතිසංස්කරණය කිරීම.</t>
  </si>
  <si>
    <t>මොරගොල්ල විජේකෝන් මහතාගේ නිවස අසල සිට වඩුවන මාර්ගය ප්‍රතිසංස්කරණය කිරීම.</t>
  </si>
  <si>
    <t>රදාදෙන කුඹුරු යායට යන මාර්ගයේ කොන්ක්‍රීට් දමා නවතා ඇති ස්ථානයේ සිට ඉදිරියට ප්‍රතිසංස්කරණය කිරීම.</t>
  </si>
  <si>
    <t>සියඹලාවත්ත පාර ඉතිරි කොටස ප්‍රතිසංස්කරණය කිරීම.</t>
  </si>
  <si>
    <t>කොටඹපිටිය එල්.යසවතී මහත්මියගේ   නිවස අසල සිට අශෝක ඉලංගරත්න මහතාගේ නිවස දක්වා මාර්ගය ප්‍රතිසංස්කරණය කිරීම.</t>
  </si>
  <si>
    <t>පහල බටවලගම අතුරු මාර්ගය ඉතිරි කොටස ප්‍රතිසංස්කරණය කිරීම.</t>
  </si>
  <si>
    <t>ඩබ්.එන්.පී.එම්.  නිමල් මුහන්දිරම් මහතාගේ වෙල අසල සිට ඩබ්.එන්.පී.එම් දුලින්ද ප්‍රිය සදරුවන් මහතාගේ නිවස දක්වා මාර්ගය ප්‍රතිසංස්කරණය කිරීම.</t>
  </si>
  <si>
    <t>ග්‍රාම සංවර්ධන සමිති ශාලාව ඉදිරිපිට අතුරු මාර්ගය ප්‍රතිසංස්කරණය කිරීම.</t>
  </si>
  <si>
    <t>විලගෙදර වත්ත ගම මැද මාර්ගයේ ගංවතුරට හසුවන ප්‍ර‍දේශයේ පැති බැම්මක් ඉදි කිරීම.</t>
  </si>
  <si>
    <t>තිඹිරි වැව අසල මාර්ගය ප්‍රතිසංස්කරණය කිරීම.</t>
  </si>
  <si>
    <t>හුණුගම සල්පිල්වත්ත මාර්ගයේ ආර්.එම් ලලිත් මහතාගේ නිවස අසල සිට එච්.එම්.බැමිණිගල්ල මහතාගේ නිවස දක්වා මාර්ගය ප්‍රතිසංස්කරණය කිරීම.</t>
  </si>
  <si>
    <t>මිදියාල වැව් වානේ සිට කරඹෙවෙල මාර්ගයේ කොන්ක්‍රීට් කළ ස්ථානයේ සිට ඉදිරියට ප්‍රතිසංස්කරණය කිරීම.</t>
  </si>
  <si>
    <t>ඩබ්.ඩී. විජේපාල මහතාගේ නිවස අසල සිට බංඩාරකොස්වත්ත නගරය දෙසට පාර ප්‍රතිසංස්කරණය කිරීම.</t>
  </si>
  <si>
    <t>හම්මාලිය වැව ඉහල ගල්කන්ද මාර්ගයේ ඉතිරි කොටස ප්‍රතිසංස්කරණය කිරීම.</t>
  </si>
  <si>
    <t>සියඹලාකඩවර යායේගෙදර මාර්ගයේ බඩල්ගම කුඹුරු යාය ආරම්භවන ස්ථානයේ සිට පාලම දක්වා මාර්ගය ප්‍රතිසංස්කරණය කිරීම.</t>
  </si>
  <si>
    <t>පංසල අසල පෙර පාසල් මාවත ප්‍රතිසංස්කරණය කිරීම.</t>
  </si>
  <si>
    <t>ආඩියාකොටුව ගම මැද මාර්ගය ප්‍රතිසංස්කරණය කිරීම.</t>
  </si>
  <si>
    <t>යාය මාර්ගයෙහි චන්දන මහතාගේ නිවස අසල සිට ඉදිරියට මාර්ගය ප්‍රතිසංස්කරණය කිරීම.</t>
  </si>
  <si>
    <t>දන්ලන්ද මාර්ගයේ වෙල අසල සිට මාර්ගය ප්‍රතිසංස්කරණය කිරීම.</t>
  </si>
  <si>
    <t>ඇපලදෙනිය මහවෙල මාර්ගය  ඉතිරි කොටස ප්‍රතිසංස්කරණය කිරීම.</t>
  </si>
  <si>
    <t>මූණමල්දෙනිය පන්සල ඉදිරිපිට ඇති එච්.එම්.හීන්බංඩා මහතාගේ නිවස අසලින් යන අතුරු මාර්ගය ප්‍රතිසංස්කරණය කිරීම.</t>
  </si>
  <si>
    <t>කරඹෙවත්ත වෙරළුගස්පිටිය රණවිරු හේමන්ත චන්ද්‍ර කුමාර මාවත ප්‍රතිසංස්කරණය කිරීම හා පැති බැම්ම සැකසීම</t>
  </si>
  <si>
    <t>කරල් වැව පාරේ ඉතිරි කොටස ප්‍රතිසංස්කරණය කිරීම.</t>
  </si>
  <si>
    <t>කටානවත්ත පළමු පිවිසුම් මාර්ගයේ ඉතිරි කොටස ප්‍රතිසංස්කරණය කිරීම හා බෝක්කුව සැකසීම</t>
  </si>
  <si>
    <t>අජිත් ක්‍රිෂාන්ත මහතාගේ නිවස අසල සිට කඩවලගෙදර හේන්යාය මාර්ගය ප්‍රතිසංස්කරණය කිරීම.</t>
  </si>
  <si>
    <t>තිඹිරි වැව ගම මැද මාර්ගයට ප්‍රතිසංස්කරණය කිරීම.</t>
  </si>
  <si>
    <t>මූණමල්දෙනිය මාතෘ නිවාසය අසල පාර ප්‍රතිසංස්කරණය කිරීම.</t>
  </si>
  <si>
    <t>කණුකැටිගෙදර පොදු සුසාන භූමිය පාර කොන්ක්‍රීට් දමා අවසන් කළ ස්ථානයේ සිට ඉදිරියට ප්‍රතිසංස්කරණය කිරීම.</t>
  </si>
  <si>
    <t>හුංගාවල සිට කයිලගහවල දක්වා මාර්ගය ප්‍රතිසංස්කරණය කිරීම.</t>
  </si>
  <si>
    <t>අඹගහගෙදර ,ගල් එබ වෙල් යාය මාර්ගය ප්‍රතිසංස්කරණය කිරීම.</t>
  </si>
  <si>
    <t>අස්සැද්දුම සුසාන භූමිය අසල සිට ගමමැද මාර්ගය ප්‍රතිසංස්කරණය කිරීම.</t>
  </si>
  <si>
    <t>බෙනඩික්වත්ත ගම මැද මාර්ගය ඉතිරි කොටස ප්‍රතිසංස්කරණය කිරීම.</t>
  </si>
  <si>
    <t>කනතලව අක්කර 8 මාර්ගය ප්‍රතිසංස්කරණය කිරීම.</t>
  </si>
  <si>
    <t>බණ්ඩාරදම්පිටිය සුසාන භූමිය මාර්ගය ප්‍රතිසංස්කරණය කිරීම.</t>
  </si>
  <si>
    <t>බරම්පොල සිට පෝරවැව ප්‍රධාන මාර්ගයෙන් ආරම්භ වන කෙවිටිය වීර විජය මාවත ඉදිරියට ප්‍රතිසංස්කරණය කිරීම.</t>
  </si>
  <si>
    <t>කරදව ඉහලගම ගම මැද මාර්ගය ප්‍රධාන පාරේ සිට ගම ඇතුලට යන මාර්ගය ප්‍රතිසංස්කරණය කිරීම.</t>
  </si>
  <si>
    <t>සරත් දිසානායක මහතාගේ නිවස අසල සිට කරදව කිවුල වැව හරහා නැලෑගම මාර්ගය ප්‍රතිසංස්කරණය කිරීම.</t>
  </si>
  <si>
    <t>හංකොලේවත්ත ප්‍රධාන මාර්ගයේ ඉදිරියට ඉතිරි කොටස ප්‍රතිසංස්කරණය කිරීම.</t>
  </si>
  <si>
    <t>දම්පිටිගම පල්ලේගම මාර්ගය ආරම්භයේ සිට ඉදිරියට ප්‍රතිසංස්කරණය කිරීම.</t>
  </si>
  <si>
    <t>දෝතැල්ල</t>
  </si>
  <si>
    <t xml:space="preserve"> ම/මිදියාල</t>
  </si>
  <si>
    <t>ඇපලදෙනිය</t>
  </si>
  <si>
    <t>To</t>
  </si>
  <si>
    <t>Sa</t>
  </si>
  <si>
    <t>Dothella</t>
  </si>
  <si>
    <t>Madulla</t>
  </si>
  <si>
    <t>Ganegama</t>
  </si>
  <si>
    <t>Wadumunna</t>
  </si>
  <si>
    <t>Pallegama</t>
  </si>
  <si>
    <t>Munihirigama</t>
  </si>
  <si>
    <t>Diwulwewa</t>
  </si>
  <si>
    <t>Dolahamuna</t>
  </si>
  <si>
    <t>Bogolla</t>
  </si>
  <si>
    <t>Thengodagethara</t>
  </si>
  <si>
    <t>Rideekanda</t>
  </si>
  <si>
    <t>Bamunumaulla</t>
  </si>
  <si>
    <t>Moragolla</t>
  </si>
  <si>
    <t>Meegaspitiya</t>
  </si>
  <si>
    <t>Panduwasnuwara</t>
  </si>
  <si>
    <t>Kotambapitiya</t>
  </si>
  <si>
    <t>Rabewa</t>
  </si>
  <si>
    <t>Diggalagethara</t>
  </si>
  <si>
    <t>Dorabawila</t>
  </si>
  <si>
    <t>Kadawalagethara</t>
  </si>
  <si>
    <t>Palugaswewa</t>
  </si>
  <si>
    <t>Hidagahawewa</t>
  </si>
  <si>
    <t>Midiyala</t>
  </si>
  <si>
    <t>Hammaliya</t>
  </si>
  <si>
    <t>Yayegethara</t>
  </si>
  <si>
    <t>Hathapola</t>
  </si>
  <si>
    <t>Bandarakoswaththa</t>
  </si>
  <si>
    <t>Ihalagomugomuwa</t>
  </si>
  <si>
    <t>Epaladeniya</t>
  </si>
  <si>
    <t>Karagahagethara</t>
  </si>
  <si>
    <t>Moonamaldeniya</t>
  </si>
  <si>
    <t>Malwanegethara</t>
  </si>
  <si>
    <t>Akarawaththa</t>
  </si>
  <si>
    <t>Kaburapola</t>
  </si>
  <si>
    <t>Ebogethara</t>
  </si>
  <si>
    <t>Doratiyagethara</t>
  </si>
  <si>
    <t>Dahanekgethara</t>
  </si>
  <si>
    <t>Nogollagoda</t>
  </si>
  <si>
    <t>Abagahagethara</t>
  </si>
  <si>
    <t>Rathmale</t>
  </si>
  <si>
    <t>Ehetumulla</t>
  </si>
  <si>
    <t>Kewitiya</t>
  </si>
  <si>
    <t>Pepolegama</t>
  </si>
  <si>
    <t>Karadawa</t>
  </si>
  <si>
    <t>Udagama</t>
  </si>
  <si>
    <t>Yodayakanda</t>
  </si>
  <si>
    <t>Rural Infrastructure Development Programe - 2017</t>
  </si>
  <si>
    <t>SE</t>
  </si>
  <si>
    <t>RE</t>
  </si>
  <si>
    <t>WS</t>
  </si>
  <si>
    <t>OI</t>
  </si>
  <si>
    <t>LCD</t>
  </si>
  <si>
    <t>Physical Progress (No.of projects)</t>
  </si>
  <si>
    <t>C- For construction ,Start construction work Placed orders for goods / instruments (26% - 40%)Completed</t>
  </si>
  <si>
    <t>D-For construction work Received  goods / instruments as per the order ( 41% - 60% )Completed</t>
  </si>
  <si>
    <t>E- For construction work Received  goods / instruments as per the order       (61%- 80%)Completed</t>
  </si>
  <si>
    <t>F-For construction work Completed lists of goods and beneficiaries( 81%- 99%))Completed</t>
  </si>
  <si>
    <t>B- Estimates prepared &amp; approved,Bid documents prepared , Quatation called Tender awarded (6% -25%)</t>
  </si>
  <si>
    <t>A -Estimate is being / to be prepared and initial works started (0% -5%)</t>
  </si>
  <si>
    <t>with vat</t>
  </si>
  <si>
    <t>without vat</t>
  </si>
  <si>
    <t>Bid called (B2)</t>
  </si>
  <si>
    <t>Bid received (B3)</t>
  </si>
  <si>
    <t>No</t>
  </si>
  <si>
    <t>Name</t>
  </si>
  <si>
    <t>Type of project(construction/goods &amp; services)</t>
  </si>
  <si>
    <t>Allocation with ad. Cost (Rs.)</t>
  </si>
  <si>
    <t>Expenditure with ad.cost (Rs)</t>
  </si>
  <si>
    <t>Remarks</t>
  </si>
  <si>
    <t>B1</t>
  </si>
  <si>
    <t>B2</t>
  </si>
  <si>
    <t>B3</t>
  </si>
  <si>
    <t>B4</t>
  </si>
  <si>
    <t>Physical &amp; Financial Progress as at   22.05.2017(Detail report)</t>
  </si>
  <si>
    <t>ගෙවල් 16 පළමු පටුමග    ප්‍රතිසංස්කරණය කිරීම.</t>
  </si>
  <si>
    <t xml:space="preserve"> </t>
  </si>
  <si>
    <t>Renovation of Kooratihena kattandoluwa wewa</t>
  </si>
  <si>
    <t>Renovation of Gomawetiya wewa</t>
  </si>
  <si>
    <t>Deepen well of water supply project at Walaw waththa</t>
  </si>
  <si>
    <t xml:space="preserve">Deepen the pumping well of water supply project at Nikapitiya </t>
  </si>
  <si>
    <t>Consruction of digging well and tank at Pivithurugama community hall land</t>
  </si>
  <si>
    <t xml:space="preserve">Consruction of common well at Banakiyannagma </t>
  </si>
  <si>
    <t>Deeping the existing well at Hettigama</t>
  </si>
  <si>
    <t>Deeping the existing well of Randiyawara water project at Barampola</t>
  </si>
  <si>
    <t>Renovation the road at Dothalla- Amunakole</t>
  </si>
  <si>
    <t>Continuing Renovation the road in Ellakonda to Meegaswewa</t>
  </si>
  <si>
    <t>Renovation the road near Mr.L.B. Kapila's house at Galadeniya meeting hall</t>
  </si>
  <si>
    <t xml:space="preserve">Renovation of the road  at 16 houses first lane </t>
  </si>
  <si>
    <t>Renovation the road near Mr. I.M.Ameer's house to Mr. Mubarak's house at Bogolla</t>
  </si>
  <si>
    <t>Renovation &amp; construction of the 2'nd lane  and the dreanage system  at Ubayadasa mawatha  in Dolahamuna.</t>
  </si>
  <si>
    <t>Renovation balance work of the road at Thengodagethara welamada</t>
  </si>
  <si>
    <t>Renovation  balance work of the road to Thambiyagama Mrs.Seethamallika's house.</t>
  </si>
  <si>
    <t>Renovation the road near mr.W.P.M. Weerasingha's house to Grama lekam karyalaya</t>
  </si>
  <si>
    <t>Continuing Renovation the road in Radadena paddy field road to a head.</t>
  </si>
  <si>
    <t>Renovation  balance work of the road at Siyabalawaththa road.</t>
  </si>
  <si>
    <t>Renovation the road near Mr. W.N.P.M. Nimal Muhandiram's paddyfield to Mr.W.N.P.M Dulinda priya sandaruwan's house.</t>
  </si>
  <si>
    <t>Renovation  of the by road infront of the Grama sanwardana meeting hall</t>
  </si>
  <si>
    <t xml:space="preserve">Renovation the road near Thibiri wewa </t>
  </si>
  <si>
    <t>Renovation the road near Mr. R.M. Lalith's house to Mr.H.M.Baminigalla's house at hunugama salpilwaththa road.</t>
  </si>
  <si>
    <t>Continuing Renovation the road  at Midiyala tank spill to Karambewela road to a head.</t>
  </si>
  <si>
    <t>Renovation the road near Mr. W.D. Wijepala's house to Bandarakoswaththa town.</t>
  </si>
  <si>
    <t>Renovation the road near temple at preschool road.</t>
  </si>
  <si>
    <t>Renovation the road near Mr. Chandana's house to a head at Yaya road</t>
  </si>
  <si>
    <t>Renovation the road near paddyfield at Danlanda road.</t>
  </si>
  <si>
    <t>Renovation balance work  of the road  at Epaladeniya Mahawela</t>
  </si>
  <si>
    <t>Renovation the road at Thibiriwewa gama meda.</t>
  </si>
  <si>
    <t>Renovation the road at Hungawala to Kailagahawala.</t>
  </si>
  <si>
    <t>Renovation of the Gal eba paddy road at Ambagahagethara.</t>
  </si>
  <si>
    <t>Renovation the road near Assadduma cemetry to Gamameda road</t>
  </si>
  <si>
    <t>Renovation the road at Kanathalawa akkara 8</t>
  </si>
  <si>
    <t>Renovation the road at Bandaradampitiya cemetry</t>
  </si>
  <si>
    <t xml:space="preserve">Renovation  of the road at the beginning of Barampola to Porawewa main road at Kewitiya Weera wijaya mawatha  to a head </t>
  </si>
  <si>
    <t>Renovation the road in karadawa ihalagama gama meda main road towarads the village</t>
  </si>
  <si>
    <t>Renovation the balance work in Hankolewaththa main road to a head</t>
  </si>
  <si>
    <t>Renovation of Bulana wewa</t>
  </si>
  <si>
    <t>Renovation of Aluth wewa</t>
  </si>
  <si>
    <t>Renovation of Hanthihawa mahawewa</t>
  </si>
  <si>
    <t>Renovation of the well at Grama niladari office</t>
  </si>
  <si>
    <t>Laying the hume pipe from pahalayaya anicut to paddy land at Balagolla</t>
  </si>
  <si>
    <t>Pahala gomu gomuwa</t>
  </si>
  <si>
    <t>unit of measure (feet)</t>
  </si>
  <si>
    <t>26%-40%</t>
  </si>
  <si>
    <t>41%-60%</t>
  </si>
  <si>
    <t>61%-80%</t>
  </si>
  <si>
    <t>81%-99%</t>
  </si>
  <si>
    <t>Renovation of  Kirimatiyagama Medihena anicut</t>
  </si>
  <si>
    <t>Renovation of Welipitiya mahawewa</t>
  </si>
  <si>
    <t>Renovation of Buwewa tank</t>
  </si>
  <si>
    <t>Construction of Gaswewa sluice</t>
  </si>
  <si>
    <t xml:space="preserve">Renovation the concrete canel of paddy land at walpaluwa </t>
  </si>
  <si>
    <t>Renovation the concrete canel from detiyamulla tank to ihala pulunduwa paddy land</t>
  </si>
  <si>
    <t>Renovation &amp; Deeping the Pihimbiya Gamage wewa</t>
  </si>
  <si>
    <t xml:space="preserve">Continuing the water project at maragaswetiya  area in Hettipola Kuliyapitiya road </t>
  </si>
  <si>
    <t>Consruction of the digging well for starting the water supply project at Karambe</t>
  </si>
  <si>
    <t>Deeping the existing well of Sripura nadiya water project at Jayasiripura</t>
  </si>
  <si>
    <t xml:space="preserve">Renovation the road near Silwathgama waththa to Panwewa </t>
  </si>
  <si>
    <t>Renovation in beginning of the Road infront of Diwulwewa Dewale to a head</t>
  </si>
  <si>
    <t>Renovation the road near Mr.Shantha rohitha's house at Bogolla tank reservation road</t>
  </si>
  <si>
    <t>Construction of the culverts infront of Mr.Sumathipala's house at Bogolla-Bamunumulla road</t>
  </si>
  <si>
    <t>Renovation in beginning  of the road at Panikgama samurdi mawatha to a head in Narammala Mawee ela road.</t>
  </si>
  <si>
    <t>Renovation the road near Moragolla Mr.Wijekoon's house to waduwana road.</t>
  </si>
  <si>
    <t>Renovation the road near Mrs.L. Yasawathie's house to Mr.Ashoka ilangakoon's house at Kotambapitiya.</t>
  </si>
  <si>
    <t>Renovation  balance work of the by road at Pahalabatawalagama</t>
  </si>
  <si>
    <t>Consruction of the side dam at Wilagethara waththa gama meda flooded area</t>
  </si>
  <si>
    <t>Renovation balance work of the road at Hammaliya wewa ihala Galkanda road</t>
  </si>
  <si>
    <t>Renovation the road in the beginning of  Badalgama paddy field road at siyabalakadawara yayegethara road to bridge.</t>
  </si>
  <si>
    <t>Renovation the road at Adiyakotuwa gama meda.</t>
  </si>
  <si>
    <t>Renovation of the by road near Mr.H.M.Heenbanda's house infront of the Moonamaldeniya temple.</t>
  </si>
  <si>
    <t>Renovation &amp; construction  of the road at karambewaththa ranawiru Hemantha Chandrakumara mawatha &amp; the side dam</t>
  </si>
  <si>
    <t xml:space="preserve">Renovation balance work of the road at Karal wewa </t>
  </si>
  <si>
    <t>Renovation &amp; construction balance work of the Katanawawaththa first access road &amp; the culvert.</t>
  </si>
  <si>
    <t>Renovation the road near Mr. Ajith krishantha's house to Kadawalagethara hen yaya road</t>
  </si>
  <si>
    <t>Renovation the road near Moonamaldeniya maternity home</t>
  </si>
  <si>
    <t>Continuing Renovation the road at Kanuketigethara  cemetry to a head</t>
  </si>
  <si>
    <t xml:space="preserve">Renovation the remaining part of the road at Benadikwaththa gamameda </t>
  </si>
  <si>
    <t>Renovation the road near Mr. Sarath Disasnayaka's house to  Nelegama  across the Karadawa kiwla tank.</t>
  </si>
  <si>
    <t>Renovation balance work of the road at Dampitigama Pallegama main road to a head</t>
  </si>
  <si>
    <t xml:space="preserve">Renovation the road in Madulla  Wee henawaththa gamamada </t>
  </si>
  <si>
    <t>Renovation of Spill,Bunt &amp; culvert at Thalgahawewa</t>
  </si>
  <si>
    <t>B (6%-25%)</t>
  </si>
  <si>
    <t>A(0%-5%)</t>
  </si>
  <si>
    <t>Madige midiyala</t>
  </si>
  <si>
    <t>ගිවිසුම් අත්සන් කිරීම</t>
  </si>
  <si>
    <t>ඇස්තනේතු ඇති</t>
  </si>
  <si>
    <t>ඇස්තනේතු මුදල ප.වි.සමග</t>
  </si>
  <si>
    <t>වසම</t>
  </si>
  <si>
    <t>අනු අං</t>
  </si>
  <si>
    <t>ආරම්භක දිනය</t>
  </si>
  <si>
    <t>වේලාව</t>
  </si>
  <si>
    <t>2017/05/28</t>
  </si>
  <si>
    <t>පෙ.ව 8.30</t>
  </si>
  <si>
    <t>පෙ.ව 9.15</t>
  </si>
  <si>
    <t>පෙ.ව 10.00</t>
  </si>
  <si>
    <t>පෙ.ව 10.45</t>
  </si>
  <si>
    <t>පෙ.ව 11.00</t>
  </si>
  <si>
    <t>පෙ.ව 11.45</t>
  </si>
  <si>
    <t>ප.ව 12.30</t>
  </si>
  <si>
    <t>ප.ව 2.00</t>
  </si>
  <si>
    <t>ප.ව 2.45</t>
  </si>
  <si>
    <t>ප.ව 3.30</t>
  </si>
  <si>
    <t>ප.ව 4.00</t>
  </si>
  <si>
    <t>ඇස්තමේන්තු මුදල</t>
  </si>
  <si>
    <t>138.75</t>
  </si>
  <si>
    <t>Renovation the road near Mr. Sarath Disasnayaka's house to  Nelegama  across the Karadawa kiula tank.</t>
  </si>
  <si>
    <t>කටානවත්ත පළමු පිවිසුම් මාර්ගයේ ඉතිරි කොටස ප්‍රතිසංස්කරණය කිරීම.</t>
  </si>
  <si>
    <t>Renovation balance work of the Katanawawaththa first access road .</t>
  </si>
  <si>
    <t>Prepared by</t>
  </si>
  <si>
    <t>……………………..</t>
  </si>
  <si>
    <t>…………………….</t>
  </si>
  <si>
    <t>…………………………..</t>
  </si>
  <si>
    <t>……………………………</t>
  </si>
  <si>
    <t>Assistant Director Planning</t>
  </si>
  <si>
    <t>Divisional Secretary</t>
  </si>
  <si>
    <t xml:space="preserve">            Recommended by</t>
  </si>
  <si>
    <t>වියදමට ප.වි</t>
  </si>
  <si>
    <t>මුළු ප/වි</t>
  </si>
  <si>
    <t>Physical &amp; Financial Progress as at 31.12.2017(Detail report)</t>
  </si>
  <si>
    <t>ව්‍යාපෘතියේ නම</t>
  </si>
  <si>
    <t>Actual Expenditure</t>
  </si>
  <si>
    <t>Project cost (Rs)</t>
  </si>
  <si>
    <t>admistrative cost (Rs)</t>
  </si>
  <si>
    <t>Total Expenditure (Rs)</t>
  </si>
  <si>
    <t>Allocation (Rs)</t>
  </si>
  <si>
    <t>Project cost  (Rs)</t>
  </si>
  <si>
    <t>Value of the Bills in hand( Rs)</t>
  </si>
  <si>
    <t>Storage Facilities</t>
  </si>
  <si>
    <t>Rural Economy</t>
  </si>
  <si>
    <t>Minor Irrigation</t>
  </si>
  <si>
    <t>Community Based Water Supply</t>
  </si>
  <si>
    <t xml:space="preserve">Other infrastructure projects </t>
  </si>
  <si>
    <t>Livelihood &amp; capacity development</t>
  </si>
  <si>
    <t>Development officer</t>
  </si>
  <si>
    <t>Total Projects</t>
  </si>
  <si>
    <t>Allocation Given (Rs.)</t>
  </si>
  <si>
    <t>No of Bills in hand</t>
  </si>
  <si>
    <t>Value of Bills in hand (Rs)</t>
  </si>
  <si>
    <t>Estimate are being/to be prepared</t>
  </si>
  <si>
    <t>Approved  by</t>
  </si>
  <si>
    <t>Actual expenditure</t>
  </si>
  <si>
    <t>Concreating the road of starting end from Ganegama tank bund to Assadduma paddy land</t>
  </si>
  <si>
    <t>ගනේගම වෑකන්දේ සිට අස්සැද්දුම කුඹුර දක්වා යන මාර්ගයේ ආරම්භක ස්ථානය කොන්ක්‍රීට් කිරීම</t>
  </si>
  <si>
    <t>Rural Infrastructure Development Programe - 2017 ( Best RIDP Programme 2016 )</t>
  </si>
  <si>
    <t>Physical &amp; Financial Progress as at 31/12/2017 (Summery for Construction)</t>
  </si>
  <si>
    <t xml:space="preserve">                                Recommended by</t>
  </si>
  <si>
    <t xml:space="preserve">                                       Recommended by</t>
  </si>
  <si>
    <t xml:space="preserve">                                    Assistant Director Planning</t>
  </si>
  <si>
    <t>Rural Infrastructure Development Programe - 2017 (Best RIDP programe 2016 )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</si>
</sst>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* #,##0.0_);_(* \(#,##0.0\);_(* &quot;-&quot;??_);_(@_)"/>
  </numFmts>
  <fonts count="47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0"/>
      <name val="Iskoola Pota"/>
      <family val="2"/>
    </font>
    <font>
      <b/>
      <sz val="14"/>
      <color theme="1"/>
      <name val="Iskoola Pota"/>
      <family val="2"/>
    </font>
    <font>
      <b/>
      <sz val="11"/>
      <color theme="1"/>
      <name val="Iskoola Pota"/>
      <family val="2"/>
    </font>
    <font>
      <b/>
      <sz val="7"/>
      <color theme="1"/>
      <name val="Iskoola Pota"/>
      <family val="2"/>
    </font>
    <font>
      <b/>
      <i/>
      <sz val="11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Iskoola Pota"/>
      <family val="2"/>
    </font>
    <font>
      <b/>
      <i/>
      <sz val="11"/>
      <color theme="1"/>
      <name val="Calibri"/>
      <family val="2"/>
      <scheme val="minor"/>
    </font>
    <font>
      <sz val="10"/>
      <color theme="1"/>
      <name val="Iskoola Pota"/>
      <family val="2"/>
    </font>
    <font>
      <b/>
      <i/>
      <sz val="10"/>
      <color theme="1"/>
      <name val="Iskoola Pota"/>
      <family val="2"/>
    </font>
    <font>
      <sz val="10"/>
      <color theme="1"/>
      <name val="Calibri"/>
      <family val="2"/>
      <scheme val="minor"/>
    </font>
    <font>
      <b/>
      <sz val="10"/>
      <name val="Iskoola Pota"/>
      <family val="2"/>
    </font>
    <font>
      <b/>
      <sz val="12"/>
      <color theme="1"/>
      <name val="Calibri"/>
      <family val="2"/>
      <scheme val="minor"/>
    </font>
    <font>
      <sz val="10"/>
      <color rgb="FFFF0000"/>
      <name val="Iskoola Pota"/>
      <family val="2"/>
    </font>
    <font>
      <b/>
      <sz val="9"/>
      <color theme="1"/>
      <name val="Iskoola Pota"/>
      <family val="2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Iskoola Pota"/>
      <family val="2"/>
    </font>
    <font>
      <sz val="9"/>
      <color indexed="8"/>
      <name val="Iskoola Pota"/>
      <family val="2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b/>
      <sz val="12"/>
      <name val="Iskoola Pota"/>
      <family val="2"/>
    </font>
    <font>
      <sz val="12"/>
      <name val="Iskoola Pota"/>
      <family val="2"/>
    </font>
    <font>
      <b/>
      <sz val="8"/>
      <color theme="1"/>
      <name val="Iskoola Pot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Iskoola Pota"/>
      <family val="2"/>
    </font>
    <font>
      <sz val="11"/>
      <name val="Iskoola Pota"/>
      <family val="2"/>
    </font>
    <font>
      <b/>
      <sz val="10"/>
      <name val="Iskoola Pota"/>
    </font>
    <font>
      <sz val="12"/>
      <name val="Iskoola Pota"/>
    </font>
    <font>
      <sz val="11"/>
      <name val="Iskoola Pota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Iskoola Pota"/>
      <family val="2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theme="1"/>
      <name val="Iskoola Pota"/>
      <family val="2"/>
    </font>
    <font>
      <b/>
      <sz val="10"/>
      <color theme="1"/>
      <name val="Iskoola Pota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1" fillId="0" borderId="0"/>
  </cellStyleXfs>
  <cellXfs count="67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 indent="2"/>
    </xf>
    <xf numFmtId="2" fontId="4" fillId="0" borderId="1" xfId="0" applyNumberFormat="1" applyFont="1" applyBorder="1" applyAlignment="1">
      <alignment horizontal="left" vertical="center" indent="2"/>
    </xf>
    <xf numFmtId="0" fontId="3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/>
    <xf numFmtId="0" fontId="0" fillId="2" borderId="1" xfId="0" applyFill="1" applyBorder="1"/>
    <xf numFmtId="165" fontId="4" fillId="0" borderId="1" xfId="0" applyNumberFormat="1" applyFont="1" applyFill="1" applyBorder="1" applyAlignment="1">
      <alignment horizontal="left" vertical="center" indent="2"/>
    </xf>
    <xf numFmtId="165" fontId="4" fillId="0" borderId="1" xfId="0" applyNumberFormat="1" applyFont="1" applyBorder="1" applyAlignment="1">
      <alignment horizontal="left" vertical="center" indent="2"/>
    </xf>
    <xf numFmtId="43" fontId="0" fillId="0" borderId="1" xfId="0" applyNumberFormat="1" applyBorder="1"/>
    <xf numFmtId="43" fontId="0" fillId="2" borderId="1" xfId="1" applyFont="1" applyFill="1" applyBorder="1"/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wrapText="1"/>
    </xf>
    <xf numFmtId="43" fontId="12" fillId="0" borderId="0" xfId="1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top"/>
    </xf>
    <xf numFmtId="0" fontId="13" fillId="0" borderId="0" xfId="0" applyFont="1"/>
    <xf numFmtId="0" fontId="1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3" fontId="10" fillId="0" borderId="0" xfId="1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43" fontId="10" fillId="0" borderId="4" xfId="1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left" vertical="center" indent="2"/>
    </xf>
    <xf numFmtId="0" fontId="1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" fontId="12" fillId="0" borderId="1" xfId="1" applyNumberFormat="1" applyFont="1" applyBorder="1" applyAlignment="1">
      <alignment horizontal="center" vertical="center" wrapText="1"/>
    </xf>
    <xf numFmtId="43" fontId="12" fillId="0" borderId="1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left" vertical="center" indent="2"/>
    </xf>
    <xf numFmtId="0" fontId="4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43" fontId="12" fillId="0" borderId="1" xfId="1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" fontId="12" fillId="0" borderId="1" xfId="1" applyNumberFormat="1" applyFont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top" wrapText="1"/>
    </xf>
    <xf numFmtId="43" fontId="15" fillId="2" borderId="1" xfId="1" applyFont="1" applyFill="1" applyBorder="1" applyAlignment="1">
      <alignment horizontal="left" vertical="top" wrapText="1"/>
    </xf>
    <xf numFmtId="164" fontId="15" fillId="2" borderId="1" xfId="1" applyNumberFormat="1" applyFont="1" applyFill="1" applyBorder="1" applyAlignment="1">
      <alignment horizontal="left" vertical="top" wrapText="1"/>
    </xf>
    <xf numFmtId="1" fontId="12" fillId="0" borderId="1" xfId="0" applyNumberFormat="1" applyFont="1" applyBorder="1" applyAlignment="1">
      <alignment horizontal="left" vertical="center" indent="2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43" fontId="10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0" fillId="0" borderId="1" xfId="0" applyFont="1" applyBorder="1"/>
    <xf numFmtId="43" fontId="12" fillId="2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3" fontId="15" fillId="2" borderId="1" xfId="0" applyNumberFormat="1" applyFont="1" applyFill="1" applyBorder="1" applyAlignment="1">
      <alignment horizontal="left" vertical="top" wrapText="1"/>
    </xf>
    <xf numFmtId="164" fontId="15" fillId="2" borderId="1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43" fontId="10" fillId="3" borderId="1" xfId="0" applyNumberFormat="1" applyFont="1" applyFill="1" applyBorder="1" applyAlignment="1">
      <alignment wrapText="1"/>
    </xf>
    <xf numFmtId="164" fontId="10" fillId="3" borderId="1" xfId="0" applyNumberFormat="1" applyFont="1" applyFill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12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wrapText="1"/>
    </xf>
    <xf numFmtId="2" fontId="15" fillId="2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top" wrapText="1"/>
    </xf>
    <xf numFmtId="0" fontId="15" fillId="2" borderId="1" xfId="0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right" wrapText="1"/>
    </xf>
    <xf numFmtId="0" fontId="0" fillId="0" borderId="0" xfId="0" applyFill="1"/>
    <xf numFmtId="2" fontId="4" fillId="0" borderId="1" xfId="0" applyNumberFormat="1" applyFont="1" applyBorder="1" applyAlignment="1">
      <alignment horizontal="center" vertical="center"/>
    </xf>
    <xf numFmtId="0" fontId="11" fillId="0" borderId="14" xfId="0" applyFont="1" applyBorder="1" applyAlignment="1"/>
    <xf numFmtId="1" fontId="12" fillId="0" borderId="1" xfId="1" applyNumberFormat="1" applyFont="1" applyBorder="1" applyAlignment="1">
      <alignment wrapText="1"/>
    </xf>
    <xf numFmtId="0" fontId="0" fillId="0" borderId="1" xfId="0" applyBorder="1" applyAlignment="1"/>
    <xf numFmtId="0" fontId="4" fillId="0" borderId="1" xfId="0" applyFont="1" applyBorder="1" applyAlignment="1">
      <alignment wrapText="1"/>
    </xf>
    <xf numFmtId="2" fontId="0" fillId="0" borderId="0" xfId="0" applyNumberFormat="1" applyFill="1"/>
    <xf numFmtId="0" fontId="9" fillId="2" borderId="1" xfId="0" applyFont="1" applyFill="1" applyBorder="1"/>
    <xf numFmtId="41" fontId="0" fillId="0" borderId="1" xfId="0" applyNumberFormat="1" applyBorder="1"/>
    <xf numFmtId="164" fontId="0" fillId="0" borderId="1" xfId="0" applyNumberFormat="1" applyBorder="1"/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4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left" vertical="center" indent="2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2" fontId="1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41" fontId="0" fillId="0" borderId="1" xfId="0" applyNumberFormat="1" applyBorder="1" applyAlignment="1">
      <alignment horizontal="center"/>
    </xf>
    <xf numFmtId="164" fontId="12" fillId="0" borderId="0" xfId="0" applyNumberFormat="1" applyFont="1" applyAlignment="1">
      <alignment horizontal="center" wrapText="1"/>
    </xf>
    <xf numFmtId="0" fontId="9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0" fillId="0" borderId="1" xfId="0" applyNumberFormat="1" applyBorder="1" applyAlignment="1">
      <alignment vertical="center"/>
    </xf>
    <xf numFmtId="41" fontId="0" fillId="0" borderId="1" xfId="0" applyNumberFormat="1" applyFont="1" applyBorder="1"/>
    <xf numFmtId="164" fontId="0" fillId="0" borderId="1" xfId="1" applyNumberFormat="1" applyFont="1" applyBorder="1"/>
    <xf numFmtId="0" fontId="11" fillId="0" borderId="0" xfId="0" applyFont="1" applyBorder="1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top" wrapText="1"/>
    </xf>
    <xf numFmtId="0" fontId="11" fillId="0" borderId="0" xfId="0" applyFont="1" applyBorder="1" applyAlignment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wrapText="1"/>
    </xf>
    <xf numFmtId="43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43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left" vertical="top" wrapText="1"/>
    </xf>
    <xf numFmtId="2" fontId="14" fillId="0" borderId="1" xfId="0" applyNumberFormat="1" applyFont="1" applyFill="1" applyBorder="1" applyAlignment="1">
      <alignment horizontal="right"/>
    </xf>
    <xf numFmtId="2" fontId="19" fillId="0" borderId="1" xfId="0" applyNumberFormat="1" applyFont="1" applyFill="1" applyBorder="1" applyAlignment="1">
      <alignment horizontal="right"/>
    </xf>
    <xf numFmtId="0" fontId="20" fillId="0" borderId="0" xfId="0" applyFont="1" applyAlignment="1">
      <alignment horizontal="left"/>
    </xf>
    <xf numFmtId="0" fontId="14" fillId="0" borderId="0" xfId="0" applyFont="1" applyAlignment="1"/>
    <xf numFmtId="43" fontId="4" fillId="2" borderId="1" xfId="1" applyFont="1" applyFill="1" applyBorder="1" applyAlignment="1">
      <alignment horizontal="left" vertical="top" wrapText="1"/>
    </xf>
    <xf numFmtId="43" fontId="10" fillId="2" borderId="1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right" wrapText="1"/>
    </xf>
    <xf numFmtId="0" fontId="22" fillId="0" borderId="0" xfId="2" applyFont="1" applyFill="1" applyBorder="1" applyAlignment="1">
      <alignment horizontal="left" vertical="center" wrapText="1"/>
    </xf>
    <xf numFmtId="43" fontId="0" fillId="0" borderId="1" xfId="0" applyNumberFormat="1" applyBorder="1" applyAlignment="1">
      <alignment vertical="top"/>
    </xf>
    <xf numFmtId="0" fontId="0" fillId="0" borderId="0" xfId="0" applyAlignment="1">
      <alignment horizontal="center" vertical="center"/>
    </xf>
    <xf numFmtId="43" fontId="17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top" wrapText="1"/>
    </xf>
    <xf numFmtId="43" fontId="0" fillId="0" borderId="7" xfId="0" applyNumberFormat="1" applyBorder="1" applyAlignment="1">
      <alignment vertical="top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12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2" fontId="15" fillId="2" borderId="1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/>
    </xf>
    <xf numFmtId="1" fontId="0" fillId="0" borderId="0" xfId="0" applyNumberFormat="1" applyFill="1"/>
    <xf numFmtId="0" fontId="11" fillId="0" borderId="0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7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8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top" wrapText="1"/>
    </xf>
    <xf numFmtId="43" fontId="4" fillId="4" borderId="1" xfId="1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vertical="center"/>
    </xf>
    <xf numFmtId="0" fontId="0" fillId="4" borderId="1" xfId="0" applyFill="1" applyBorder="1"/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0" fontId="27" fillId="4" borderId="1" xfId="0" applyFont="1" applyFill="1" applyBorder="1" applyAlignment="1">
      <alignment wrapText="1"/>
    </xf>
    <xf numFmtId="1" fontId="27" fillId="4" borderId="1" xfId="0" applyNumberFormat="1" applyFont="1" applyFill="1" applyBorder="1" applyAlignment="1">
      <alignment vertical="center" wrapText="1"/>
    </xf>
    <xf numFmtId="0" fontId="27" fillId="4" borderId="1" xfId="0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43" fontId="0" fillId="0" borderId="0" xfId="0" applyNumberFormat="1" applyBorder="1" applyAlignment="1">
      <alignment horizontal="center" vertical="center"/>
    </xf>
    <xf numFmtId="0" fontId="0" fillId="4" borderId="0" xfId="0" applyFill="1"/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1" fontId="4" fillId="4" borderId="1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43" fontId="0" fillId="0" borderId="0" xfId="0" applyNumberFormat="1" applyBorder="1"/>
    <xf numFmtId="43" fontId="0" fillId="0" borderId="0" xfId="1" applyFont="1" applyFill="1" applyBorder="1"/>
    <xf numFmtId="0" fontId="0" fillId="0" borderId="0" xfId="0" applyFill="1" applyBorder="1"/>
    <xf numFmtId="0" fontId="0" fillId="4" borderId="0" xfId="0" applyFill="1" applyBorder="1"/>
    <xf numFmtId="0" fontId="1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" fontId="15" fillId="4" borderId="0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Border="1" applyAlignment="1">
      <alignment horizontal="left" vertical="center"/>
    </xf>
    <xf numFmtId="1" fontId="26" fillId="4" borderId="0" xfId="0" applyNumberFormat="1" applyFont="1" applyFill="1" applyBorder="1" applyAlignment="1">
      <alignment vertical="center" wrapText="1"/>
    </xf>
    <xf numFmtId="2" fontId="15" fillId="4" borderId="0" xfId="0" applyNumberFormat="1" applyFont="1" applyFill="1" applyBorder="1" applyAlignment="1">
      <alignment horizontal="center" vertical="center"/>
    </xf>
    <xf numFmtId="1" fontId="4" fillId="4" borderId="1" xfId="1" applyNumberFormat="1" applyFont="1" applyFill="1" applyBorder="1" applyAlignment="1">
      <alignment vertical="center"/>
    </xf>
    <xf numFmtId="1" fontId="29" fillId="4" borderId="1" xfId="1" applyNumberFormat="1" applyFont="1" applyFill="1" applyBorder="1" applyAlignment="1">
      <alignment vertical="center"/>
    </xf>
    <xf numFmtId="43" fontId="4" fillId="4" borderId="1" xfId="1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vertical="center"/>
    </xf>
    <xf numFmtId="1" fontId="4" fillId="4" borderId="1" xfId="0" applyNumberFormat="1" applyFont="1" applyFill="1" applyBorder="1" applyAlignment="1">
      <alignment vertical="center"/>
    </xf>
    <xf numFmtId="2" fontId="4" fillId="4" borderId="1" xfId="0" applyNumberFormat="1" applyFon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 wrapText="1"/>
    </xf>
    <xf numFmtId="43" fontId="0" fillId="3" borderId="1" xfId="1" applyFont="1" applyFill="1" applyBorder="1" applyAlignment="1">
      <alignment horizontal="center" vertical="center" wrapText="1"/>
    </xf>
    <xf numFmtId="1" fontId="30" fillId="4" borderId="1" xfId="1" applyNumberFormat="1" applyFon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top" wrapText="1"/>
    </xf>
    <xf numFmtId="0" fontId="20" fillId="0" borderId="0" xfId="0" applyFont="1" applyAlignment="1">
      <alignment horizontal="left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43" fontId="0" fillId="0" borderId="1" xfId="0" applyNumberFormat="1" applyBorder="1" applyAlignment="1">
      <alignment vertical="center"/>
    </xf>
    <xf numFmtId="43" fontId="4" fillId="4" borderId="1" xfId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right" vertical="center"/>
    </xf>
    <xf numFmtId="2" fontId="4" fillId="4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0" fontId="24" fillId="4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/>
    <xf numFmtId="43" fontId="12" fillId="0" borderId="1" xfId="1" applyFont="1" applyBorder="1" applyAlignment="1">
      <alignment wrapText="1"/>
    </xf>
    <xf numFmtId="43" fontId="0" fillId="2" borderId="1" xfId="1" applyFont="1" applyFill="1" applyBorder="1" applyAlignment="1">
      <alignment wrapText="1"/>
    </xf>
    <xf numFmtId="43" fontId="12" fillId="4" borderId="1" xfId="1" applyFont="1" applyFill="1" applyBorder="1" applyAlignment="1">
      <alignment wrapText="1"/>
    </xf>
    <xf numFmtId="43" fontId="4" fillId="4" borderId="1" xfId="1" applyFont="1" applyFill="1" applyBorder="1" applyAlignment="1"/>
    <xf numFmtId="2" fontId="4" fillId="4" borderId="1" xfId="0" applyNumberFormat="1" applyFont="1" applyFill="1" applyBorder="1" applyAlignment="1"/>
    <xf numFmtId="43" fontId="0" fillId="3" borderId="1" xfId="1" applyFont="1" applyFill="1" applyBorder="1" applyAlignment="1">
      <alignment wrapText="1"/>
    </xf>
    <xf numFmtId="2" fontId="15" fillId="0" borderId="1" xfId="0" applyNumberFormat="1" applyFont="1" applyFill="1" applyBorder="1" applyAlignment="1"/>
    <xf numFmtId="2" fontId="0" fillId="0" borderId="0" xfId="0" applyNumberFormat="1" applyFill="1" applyAlignment="1"/>
    <xf numFmtId="0" fontId="14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43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43" fontId="0" fillId="0" borderId="0" xfId="0" applyNumberFormat="1"/>
    <xf numFmtId="0" fontId="11" fillId="0" borderId="14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Fill="1" applyAlignment="1">
      <alignment horizontal="left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8" fillId="0" borderId="1" xfId="0" applyFont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/>
    </xf>
    <xf numFmtId="165" fontId="32" fillId="0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wrapText="1"/>
    </xf>
    <xf numFmtId="165" fontId="32" fillId="0" borderId="1" xfId="0" applyNumberFormat="1" applyFont="1" applyBorder="1" applyAlignment="1">
      <alignment horizontal="center" vertical="center"/>
    </xf>
    <xf numFmtId="2" fontId="32" fillId="0" borderId="1" xfId="0" applyNumberFormat="1" applyFont="1" applyBorder="1" applyAlignment="1">
      <alignment horizontal="center" vertical="center"/>
    </xf>
    <xf numFmtId="2" fontId="32" fillId="0" borderId="1" xfId="0" applyNumberFormat="1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vertical="top" wrapText="1"/>
    </xf>
    <xf numFmtId="2" fontId="32" fillId="4" borderId="1" xfId="0" applyNumberFormat="1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wrapText="1"/>
    </xf>
    <xf numFmtId="2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0" fontId="27" fillId="4" borderId="0" xfId="0" applyFont="1" applyFill="1" applyBorder="1" applyAlignment="1">
      <alignment vertical="center" wrapText="1"/>
    </xf>
    <xf numFmtId="0" fontId="26" fillId="4" borderId="0" xfId="0" applyFont="1" applyFill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2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4" fillId="3" borderId="1" xfId="1" applyNumberFormat="1" applyFont="1" applyFill="1" applyBorder="1" applyAlignment="1">
      <alignment horizontal="center" vertical="center" wrapText="1"/>
    </xf>
    <xf numFmtId="164" fontId="24" fillId="4" borderId="1" xfId="1" applyNumberFormat="1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top" wrapText="1"/>
    </xf>
    <xf numFmtId="164" fontId="29" fillId="4" borderId="1" xfId="1" applyNumberFormat="1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left" vertical="top" wrapText="1"/>
    </xf>
    <xf numFmtId="164" fontId="4" fillId="4" borderId="1" xfId="1" applyNumberFormat="1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top" wrapText="1"/>
    </xf>
    <xf numFmtId="164" fontId="15" fillId="0" borderId="1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/>
    <xf numFmtId="164" fontId="4" fillId="5" borderId="1" xfId="0" applyNumberFormat="1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0" fontId="27" fillId="4" borderId="0" xfId="0" applyFont="1" applyFill="1" applyBorder="1" applyAlignment="1">
      <alignment vertical="center" wrapText="1"/>
    </xf>
    <xf numFmtId="0" fontId="26" fillId="4" borderId="0" xfId="0" applyFont="1" applyFill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2" fontId="4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27" fillId="5" borderId="1" xfId="0" applyFont="1" applyFill="1" applyBorder="1" applyAlignment="1">
      <alignment vertical="center" wrapText="1"/>
    </xf>
    <xf numFmtId="1" fontId="15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Fill="1" applyBorder="1"/>
    <xf numFmtId="0" fontId="24" fillId="3" borderId="5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vertical="center" wrapText="1"/>
    </xf>
    <xf numFmtId="0" fontId="24" fillId="3" borderId="10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vertical="center" wrapText="1"/>
    </xf>
    <xf numFmtId="0" fontId="24" fillId="3" borderId="6" xfId="0" applyFont="1" applyFill="1" applyBorder="1" applyAlignment="1">
      <alignment vertical="center" wrapText="1"/>
    </xf>
    <xf numFmtId="0" fontId="24" fillId="3" borderId="11" xfId="0" applyFont="1" applyFill="1" applyBorder="1" applyAlignment="1">
      <alignment vertical="center" wrapText="1"/>
    </xf>
    <xf numFmtId="0" fontId="24" fillId="3" borderId="12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24" fillId="3" borderId="13" xfId="0" applyFont="1" applyFill="1" applyBorder="1" applyAlignment="1">
      <alignment vertical="center" wrapText="1"/>
    </xf>
    <xf numFmtId="0" fontId="24" fillId="3" borderId="1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31" fillId="3" borderId="5" xfId="0" applyFont="1" applyFill="1" applyBorder="1" applyAlignment="1">
      <alignment vertical="center" wrapText="1"/>
    </xf>
    <xf numFmtId="9" fontId="31" fillId="3" borderId="5" xfId="0" applyNumberFormat="1" applyFont="1" applyFill="1" applyBorder="1" applyAlignment="1">
      <alignment vertical="center" wrapText="1"/>
    </xf>
    <xf numFmtId="0" fontId="24" fillId="3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31" fillId="3" borderId="7" xfId="0" applyFont="1" applyFill="1" applyBorder="1" applyAlignment="1">
      <alignment vertical="center" wrapText="1"/>
    </xf>
    <xf numFmtId="9" fontId="31" fillId="3" borderId="7" xfId="0" applyNumberFormat="1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44" fontId="0" fillId="0" borderId="1" xfId="0" applyNumberFormat="1" applyBorder="1" applyAlignment="1">
      <alignment horizontal="right" vertical="center"/>
    </xf>
    <xf numFmtId="1" fontId="34" fillId="4" borderId="1" xfId="1" applyNumberFormat="1" applyFont="1" applyFill="1" applyBorder="1" applyAlignment="1"/>
    <xf numFmtId="164" fontId="0" fillId="0" borderId="1" xfId="0" applyNumberFormat="1" applyBorder="1" applyAlignment="1"/>
    <xf numFmtId="2" fontId="0" fillId="3" borderId="1" xfId="0" applyNumberForma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right" wrapText="1"/>
    </xf>
    <xf numFmtId="43" fontId="0" fillId="0" borderId="1" xfId="0" applyNumberFormat="1" applyBorder="1" applyAlignment="1">
      <alignment horizontal="right" wrapText="1"/>
    </xf>
    <xf numFmtId="43" fontId="0" fillId="3" borderId="1" xfId="1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vertical="center" wrapText="1"/>
    </xf>
    <xf numFmtId="2" fontId="15" fillId="2" borderId="1" xfId="0" applyNumberFormat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 wrapText="1"/>
    </xf>
    <xf numFmtId="164" fontId="4" fillId="4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vertical="top" wrapText="1"/>
    </xf>
    <xf numFmtId="2" fontId="15" fillId="0" borderId="1" xfId="0" applyNumberFormat="1" applyFont="1" applyFill="1" applyBorder="1" applyAlignment="1">
      <alignment vertical="center"/>
    </xf>
    <xf numFmtId="43" fontId="37" fillId="0" borderId="1" xfId="1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Border="1" applyAlignment="1">
      <alignment horizontal="left" vertical="center" wrapText="1"/>
    </xf>
    <xf numFmtId="1" fontId="38" fillId="4" borderId="1" xfId="1" applyNumberFormat="1" applyFont="1" applyFill="1" applyBorder="1" applyAlignment="1">
      <alignment vertical="center"/>
    </xf>
    <xf numFmtId="43" fontId="0" fillId="0" borderId="1" xfId="1" applyFont="1" applyBorder="1" applyAlignment="1">
      <alignment horizontal="right" vertical="center"/>
    </xf>
    <xf numFmtId="43" fontId="0" fillId="0" borderId="1" xfId="1" applyFont="1" applyBorder="1" applyAlignment="1">
      <alignment vertical="center"/>
    </xf>
    <xf numFmtId="43" fontId="0" fillId="0" borderId="0" xfId="1" applyFont="1"/>
    <xf numFmtId="43" fontId="24" fillId="4" borderId="1" xfId="1" applyFont="1" applyFill="1" applyBorder="1" applyAlignment="1">
      <alignment horizontal="center" vertical="center" wrapText="1"/>
    </xf>
    <xf numFmtId="43" fontId="15" fillId="2" borderId="1" xfId="1" applyFon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right"/>
    </xf>
    <xf numFmtId="43" fontId="0" fillId="4" borderId="1" xfId="1" applyFont="1" applyFill="1" applyBorder="1" applyAlignment="1">
      <alignment horizontal="right" vertical="center"/>
    </xf>
    <xf numFmtId="43" fontId="35" fillId="0" borderId="1" xfId="1" applyFont="1" applyFill="1" applyBorder="1" applyAlignment="1">
      <alignment horizontal="right" vertical="center"/>
    </xf>
    <xf numFmtId="43" fontId="35" fillId="2" borderId="1" xfId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 wrapText="1"/>
    </xf>
    <xf numFmtId="43" fontId="0" fillId="6" borderId="0" xfId="1" applyFont="1" applyFill="1"/>
    <xf numFmtId="43" fontId="34" fillId="4" borderId="1" xfId="1" applyFont="1" applyFill="1" applyBorder="1" applyAlignment="1">
      <alignment vertical="center"/>
    </xf>
    <xf numFmtId="43" fontId="0" fillId="4" borderId="1" xfId="1" applyFont="1" applyFill="1" applyBorder="1" applyAlignment="1">
      <alignment vertical="center"/>
    </xf>
    <xf numFmtId="43" fontId="36" fillId="4" borderId="1" xfId="1" applyFont="1" applyFill="1" applyBorder="1" applyAlignment="1">
      <alignment horizontal="right" vertical="center"/>
    </xf>
    <xf numFmtId="43" fontId="12" fillId="0" borderId="1" xfId="1" applyFont="1" applyFill="1" applyBorder="1" applyAlignment="1">
      <alignment wrapText="1"/>
    </xf>
    <xf numFmtId="43" fontId="0" fillId="0" borderId="1" xfId="1" applyFont="1" applyFill="1" applyBorder="1" applyAlignment="1">
      <alignment horizontal="right" vertical="center"/>
    </xf>
    <xf numFmtId="0" fontId="26" fillId="0" borderId="0" xfId="0" applyFont="1"/>
    <xf numFmtId="164" fontId="14" fillId="4" borderId="1" xfId="0" applyNumberFormat="1" applyFont="1" applyFill="1" applyBorder="1" applyAlignment="1">
      <alignment vertical="center"/>
    </xf>
    <xf numFmtId="43" fontId="0" fillId="0" borderId="1" xfId="0" applyNumberForma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left" vertical="center"/>
    </xf>
    <xf numFmtId="43" fontId="14" fillId="0" borderId="1" xfId="0" applyNumberFormat="1" applyFont="1" applyBorder="1" applyAlignment="1">
      <alignment horizontal="left" vertical="center" wrapText="1"/>
    </xf>
    <xf numFmtId="43" fontId="4" fillId="2" borderId="1" xfId="0" applyNumberFormat="1" applyFont="1" applyFill="1" applyBorder="1" applyAlignment="1">
      <alignment horizontal="center" vertical="center"/>
    </xf>
    <xf numFmtId="43" fontId="4" fillId="2" borderId="1" xfId="0" applyNumberFormat="1" applyFont="1" applyFill="1" applyBorder="1" applyAlignment="1">
      <alignment horizontal="left" vertical="center"/>
    </xf>
    <xf numFmtId="43" fontId="14" fillId="2" borderId="1" xfId="0" applyNumberFormat="1" applyFont="1" applyFill="1" applyBorder="1" applyAlignment="1">
      <alignment horizontal="left" vertical="center" wrapText="1"/>
    </xf>
    <xf numFmtId="43" fontId="4" fillId="0" borderId="0" xfId="0" applyNumberFormat="1" applyFont="1" applyBorder="1" applyAlignment="1">
      <alignment horizontal="center" vertical="center"/>
    </xf>
    <xf numFmtId="43" fontId="26" fillId="0" borderId="0" xfId="0" applyNumberFormat="1" applyFont="1"/>
    <xf numFmtId="43" fontId="39" fillId="4" borderId="1" xfId="1" applyFont="1" applyFill="1" applyBorder="1" applyAlignment="1">
      <alignment vertical="center"/>
    </xf>
    <xf numFmtId="43" fontId="0" fillId="0" borderId="0" xfId="0" applyNumberFormat="1" applyFill="1" applyAlignment="1"/>
    <xf numFmtId="43" fontId="0" fillId="2" borderId="0" xfId="0" applyNumberFormat="1" applyFill="1"/>
    <xf numFmtId="43" fontId="0" fillId="4" borderId="0" xfId="1" applyFont="1" applyFill="1"/>
    <xf numFmtId="43" fontId="35" fillId="4" borderId="1" xfId="1" applyFont="1" applyFill="1" applyBorder="1" applyAlignment="1">
      <alignment horizontal="right" vertical="center"/>
    </xf>
    <xf numFmtId="0" fontId="26" fillId="4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0" fillId="0" borderId="0" xfId="0" applyFont="1" applyAlignment="1">
      <alignment horizontal="left"/>
    </xf>
    <xf numFmtId="2" fontId="4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0" fillId="0" borderId="0" xfId="0" applyFont="1" applyAlignment="1">
      <alignment horizontal="left"/>
    </xf>
    <xf numFmtId="2" fontId="4" fillId="2" borderId="3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4" fillId="4" borderId="1" xfId="0" applyFont="1" applyFill="1" applyBorder="1" applyAlignment="1">
      <alignment horizontal="right" vertical="center" wrapText="1"/>
    </xf>
    <xf numFmtId="2" fontId="15" fillId="2" borderId="1" xfId="0" applyNumberFormat="1" applyFont="1" applyFill="1" applyBorder="1" applyAlignment="1">
      <alignment horizontal="right" vertical="center"/>
    </xf>
    <xf numFmtId="1" fontId="29" fillId="4" borderId="1" xfId="1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right"/>
    </xf>
    <xf numFmtId="43" fontId="4" fillId="4" borderId="1" xfId="1" applyFont="1" applyFill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6" fontId="0" fillId="0" borderId="1" xfId="0" applyNumberFormat="1" applyBorder="1" applyAlignment="1">
      <alignment horizontal="right" vertical="center"/>
    </xf>
    <xf numFmtId="43" fontId="0" fillId="0" borderId="1" xfId="0" applyNumberFormat="1" applyBorder="1" applyAlignment="1">
      <alignment horizontal="right" vertical="center"/>
    </xf>
    <xf numFmtId="43" fontId="0" fillId="3" borderId="1" xfId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right"/>
    </xf>
    <xf numFmtId="43" fontId="0" fillId="0" borderId="0" xfId="0" applyNumberFormat="1" applyAlignment="1">
      <alignment horizontal="right"/>
    </xf>
    <xf numFmtId="0" fontId="40" fillId="0" borderId="2" xfId="0" applyFont="1" applyFill="1" applyBorder="1" applyAlignment="1">
      <alignment horizontal="left"/>
    </xf>
    <xf numFmtId="0" fontId="40" fillId="0" borderId="2" xfId="0" applyFont="1" applyFill="1" applyBorder="1" applyAlignment="1">
      <alignment horizontal="left" wrapText="1"/>
    </xf>
    <xf numFmtId="0" fontId="40" fillId="4" borderId="1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 wrapText="1"/>
    </xf>
    <xf numFmtId="165" fontId="42" fillId="2" borderId="1" xfId="0" applyNumberFormat="1" applyFont="1" applyFill="1" applyBorder="1" applyAlignment="1">
      <alignment horizontal="center" vertical="center"/>
    </xf>
    <xf numFmtId="1" fontId="40" fillId="4" borderId="1" xfId="0" applyNumberFormat="1" applyFont="1" applyFill="1" applyBorder="1" applyAlignment="1">
      <alignment horizontal="center" vertical="center" wrapText="1"/>
    </xf>
    <xf numFmtId="165" fontId="43" fillId="0" borderId="1" xfId="0" applyNumberFormat="1" applyFont="1" applyFill="1" applyBorder="1" applyAlignment="1">
      <alignment horizontal="center" vertical="center"/>
    </xf>
    <xf numFmtId="0" fontId="44" fillId="0" borderId="1" xfId="0" applyFont="1" applyBorder="1" applyAlignment="1">
      <alignment wrapText="1"/>
    </xf>
    <xf numFmtId="0" fontId="45" fillId="0" borderId="1" xfId="0" applyFont="1" applyBorder="1" applyAlignment="1">
      <alignment wrapText="1"/>
    </xf>
    <xf numFmtId="165" fontId="43" fillId="0" borderId="1" xfId="0" applyNumberFormat="1" applyFont="1" applyBorder="1" applyAlignment="1">
      <alignment horizontal="center" vertical="center"/>
    </xf>
    <xf numFmtId="2" fontId="43" fillId="0" borderId="1" xfId="0" applyNumberFormat="1" applyFont="1" applyBorder="1" applyAlignment="1">
      <alignment horizontal="center" vertical="center"/>
    </xf>
    <xf numFmtId="2" fontId="43" fillId="0" borderId="1" xfId="0" applyNumberFormat="1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wrapText="1"/>
    </xf>
    <xf numFmtId="1" fontId="42" fillId="2" borderId="1" xfId="0" applyNumberFormat="1" applyFont="1" applyFill="1" applyBorder="1" applyAlignment="1">
      <alignment horizontal="center" vertical="center"/>
    </xf>
    <xf numFmtId="0" fontId="44" fillId="4" borderId="1" xfId="0" applyFont="1" applyFill="1" applyBorder="1" applyAlignment="1">
      <alignment vertical="top" wrapText="1"/>
    </xf>
    <xf numFmtId="0" fontId="40" fillId="4" borderId="1" xfId="0" applyFont="1" applyFill="1" applyBorder="1" applyAlignment="1">
      <alignment wrapText="1"/>
    </xf>
    <xf numFmtId="2" fontId="43" fillId="4" borderId="1" xfId="0" applyNumberFormat="1" applyFont="1" applyFill="1" applyBorder="1" applyAlignment="1">
      <alignment horizontal="left" vertical="center" wrapText="1"/>
    </xf>
    <xf numFmtId="0" fontId="44" fillId="0" borderId="1" xfId="0" applyFont="1" applyFill="1" applyBorder="1" applyAlignment="1">
      <alignment wrapText="1"/>
    </xf>
    <xf numFmtId="165" fontId="43" fillId="4" borderId="1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wrapText="1"/>
    </xf>
    <xf numFmtId="2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vertical="top" wrapText="1"/>
    </xf>
    <xf numFmtId="2" fontId="44" fillId="4" borderId="1" xfId="0" applyNumberFormat="1" applyFont="1" applyFill="1" applyBorder="1" applyAlignment="1">
      <alignment horizontal="center" vertical="center"/>
    </xf>
    <xf numFmtId="2" fontId="4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top" wrapText="1"/>
    </xf>
    <xf numFmtId="43" fontId="0" fillId="4" borderId="1" xfId="1" applyFont="1" applyFill="1" applyBorder="1" applyAlignment="1">
      <alignment wrapText="1"/>
    </xf>
    <xf numFmtId="43" fontId="0" fillId="4" borderId="1" xfId="1" applyFont="1" applyFill="1" applyBorder="1" applyAlignment="1">
      <alignment horizontal="center" vertical="center" wrapText="1"/>
    </xf>
    <xf numFmtId="43" fontId="0" fillId="4" borderId="1" xfId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vertical="top" wrapText="1"/>
    </xf>
    <xf numFmtId="0" fontId="20" fillId="4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/>
    <xf numFmtId="2" fontId="15" fillId="4" borderId="1" xfId="0" applyNumberFormat="1" applyFont="1" applyFill="1" applyBorder="1" applyAlignment="1">
      <alignment horizontal="right" vertical="center"/>
    </xf>
    <xf numFmtId="2" fontId="15" fillId="4" borderId="1" xfId="0" applyNumberFormat="1" applyFont="1" applyFill="1" applyBorder="1" applyAlignment="1">
      <alignment vertical="center"/>
    </xf>
    <xf numFmtId="43" fontId="0" fillId="0" borderId="1" xfId="1" applyFont="1" applyBorder="1" applyAlignment="1">
      <alignment horizontal="right" wrapText="1"/>
    </xf>
    <xf numFmtId="43" fontId="0" fillId="2" borderId="1" xfId="1" applyFont="1" applyFill="1" applyBorder="1" applyAlignment="1">
      <alignment horizontal="right" wrapText="1"/>
    </xf>
    <xf numFmtId="43" fontId="4" fillId="3" borderId="1" xfId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/>
    </xf>
    <xf numFmtId="0" fontId="26" fillId="0" borderId="0" xfId="0" applyFont="1" applyAlignment="1"/>
    <xf numFmtId="43" fontId="26" fillId="0" borderId="0" xfId="0" applyNumberFormat="1" applyFont="1" applyAlignment="1">
      <alignment horizontal="right"/>
    </xf>
    <xf numFmtId="43" fontId="0" fillId="3" borderId="1" xfId="1" applyNumberFormat="1" applyFont="1" applyFill="1" applyBorder="1" applyAlignment="1">
      <alignment wrapText="1"/>
    </xf>
    <xf numFmtId="43" fontId="0" fillId="2" borderId="1" xfId="1" applyFont="1" applyFill="1" applyBorder="1" applyAlignment="1">
      <alignment horizontal="right" vertical="center" wrapText="1"/>
    </xf>
    <xf numFmtId="43" fontId="0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top" wrapText="1"/>
    </xf>
    <xf numFmtId="0" fontId="0" fillId="2" borderId="0" xfId="0" applyFill="1"/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3" fontId="1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12" fillId="3" borderId="1" xfId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43" fontId="46" fillId="2" borderId="1" xfId="1" applyFont="1" applyFill="1" applyBorder="1" applyAlignment="1"/>
    <xf numFmtId="43" fontId="26" fillId="4" borderId="0" xfId="0" applyNumberFormat="1" applyFont="1" applyFill="1"/>
    <xf numFmtId="43" fontId="0" fillId="4" borderId="0" xfId="0" applyNumberFormat="1" applyFill="1"/>
    <xf numFmtId="43" fontId="0" fillId="6" borderId="1" xfId="1" applyFont="1" applyFill="1" applyBorder="1" applyAlignment="1">
      <alignment vertical="center"/>
    </xf>
    <xf numFmtId="43" fontId="2" fillId="4" borderId="1" xfId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horizontal="right" vertical="center" wrapText="1"/>
    </xf>
    <xf numFmtId="43" fontId="10" fillId="2" borderId="5" xfId="1" applyFont="1" applyFill="1" applyBorder="1" applyAlignment="1">
      <alignment horizontal="center" vertical="top" wrapText="1"/>
    </xf>
    <xf numFmtId="43" fontId="10" fillId="2" borderId="6" xfId="1" applyFont="1" applyFill="1" applyBorder="1" applyAlignment="1">
      <alignment horizontal="center" vertical="top" wrapText="1"/>
    </xf>
    <xf numFmtId="43" fontId="10" fillId="2" borderId="7" xfId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2" fillId="2" borderId="2" xfId="0" applyNumberFormat="1" applyFont="1" applyFill="1" applyBorder="1" applyAlignment="1">
      <alignment horizontal="center" vertical="center"/>
    </xf>
    <xf numFmtId="165" fontId="42" fillId="2" borderId="4" xfId="0" applyNumberFormat="1" applyFont="1" applyFill="1" applyBorder="1" applyAlignment="1">
      <alignment horizontal="center" vertical="center"/>
    </xf>
    <xf numFmtId="1" fontId="43" fillId="2" borderId="2" xfId="0" applyNumberFormat="1" applyFont="1" applyFill="1" applyBorder="1" applyAlignment="1">
      <alignment horizontal="center" vertical="center"/>
    </xf>
    <xf numFmtId="1" fontId="43" fillId="2" borderId="4" xfId="0" applyNumberFormat="1" applyFont="1" applyFill="1" applyBorder="1" applyAlignment="1">
      <alignment horizontal="center" vertical="center"/>
    </xf>
    <xf numFmtId="43" fontId="24" fillId="3" borderId="5" xfId="1" applyFont="1" applyFill="1" applyBorder="1" applyAlignment="1">
      <alignment horizontal="center" vertical="center" wrapText="1"/>
    </xf>
    <xf numFmtId="43" fontId="24" fillId="3" borderId="6" xfId="1" applyFont="1" applyFill="1" applyBorder="1" applyAlignment="1">
      <alignment horizontal="center" vertical="center" wrapText="1"/>
    </xf>
    <xf numFmtId="43" fontId="24" fillId="3" borderId="7" xfId="1" applyFont="1" applyFill="1" applyBorder="1" applyAlignment="1">
      <alignment horizontal="center" vertical="center" wrapText="1"/>
    </xf>
    <xf numFmtId="43" fontId="24" fillId="3" borderId="1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9" fontId="31" fillId="3" borderId="5" xfId="0" applyNumberFormat="1" applyFont="1" applyFill="1" applyBorder="1" applyAlignment="1">
      <alignment horizontal="center" vertical="center" wrapText="1"/>
    </xf>
    <xf numFmtId="9" fontId="31" fillId="3" borderId="7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20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wrapText="1"/>
    </xf>
    <xf numFmtId="0" fontId="41" fillId="3" borderId="5" xfId="0" applyFont="1" applyFill="1" applyBorder="1" applyAlignment="1">
      <alignment horizontal="center" vertical="center" wrapText="1"/>
    </xf>
    <xf numFmtId="0" fontId="41" fillId="3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3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7" fillId="4" borderId="0" xfId="0" applyFont="1" applyFill="1" applyBorder="1" applyAlignment="1">
      <alignment vertical="center" wrapText="1"/>
    </xf>
    <xf numFmtId="0" fontId="26" fillId="4" borderId="0" xfId="0" applyFont="1" applyFill="1" applyBorder="1" applyAlignment="1">
      <alignment vertical="center" wrapText="1"/>
    </xf>
    <xf numFmtId="1" fontId="32" fillId="2" borderId="1" xfId="0" applyNumberFormat="1" applyFont="1" applyFill="1" applyBorder="1" applyAlignment="1">
      <alignment horizontal="center" vertical="center"/>
    </xf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157"/>
  <sheetViews>
    <sheetView zoomScale="95" zoomScaleNormal="95" workbookViewId="0">
      <pane ySplit="8" topLeftCell="A128" activePane="bottomLeft" state="frozen"/>
      <selection pane="bottomLeft" activeCell="J155" sqref="J155"/>
    </sheetView>
  </sheetViews>
  <sheetFormatPr defaultColWidth="9.140625" defaultRowHeight="12.75" x14ac:dyDescent="0.2"/>
  <cols>
    <col min="1" max="1" width="7.140625" style="34" customWidth="1"/>
    <col min="2" max="2" width="6.42578125" style="34" customWidth="1"/>
    <col min="3" max="3" width="12" style="35" customWidth="1"/>
    <col min="4" max="4" width="26.28515625" style="36" customWidth="1"/>
    <col min="5" max="5" width="8.85546875" style="107" hidden="1" customWidth="1"/>
    <col min="6" max="6" width="14.140625" style="36" customWidth="1"/>
    <col min="7" max="7" width="15.140625" style="37" customWidth="1"/>
    <col min="8" max="8" width="7.28515625" style="38" customWidth="1"/>
    <col min="9" max="9" width="5" style="38" customWidth="1"/>
    <col min="10" max="10" width="5.28515625" style="36" customWidth="1"/>
    <col min="11" max="11" width="5" style="36" customWidth="1"/>
    <col min="12" max="12" width="4.42578125" style="36" customWidth="1"/>
    <col min="13" max="13" width="6" style="36" customWidth="1"/>
    <col min="14" max="14" width="7" style="36" customWidth="1"/>
    <col min="15" max="15" width="5.7109375" style="36" customWidth="1"/>
    <col min="16" max="16" width="6.42578125" style="36" customWidth="1"/>
    <col min="17" max="17" width="5.85546875" style="36" customWidth="1"/>
    <col min="18" max="18" width="10.5703125" style="36" customWidth="1"/>
    <col min="19" max="19" width="7.85546875" style="38" customWidth="1"/>
    <col min="20" max="20" width="14.28515625" style="34" customWidth="1"/>
    <col min="21" max="21" width="5.5703125" style="34" hidden="1" customWidth="1"/>
    <col min="22" max="22" width="0.7109375" style="34" hidden="1" customWidth="1"/>
    <col min="23" max="23" width="13.7109375" style="34" customWidth="1"/>
    <col min="24" max="16384" width="9.140625" style="34"/>
  </cols>
  <sheetData>
    <row r="1" spans="1:22" ht="11.25" customHeight="1" x14ac:dyDescent="0.2">
      <c r="A1" s="544" t="s">
        <v>2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</row>
    <row r="2" spans="1:22" x14ac:dyDescent="0.2">
      <c r="A2" s="544" t="s">
        <v>212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4"/>
    </row>
    <row r="3" spans="1:22" x14ac:dyDescent="0.2">
      <c r="A3" s="544" t="s">
        <v>284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  <c r="R3" s="544"/>
      <c r="S3" s="544"/>
      <c r="T3" s="544"/>
    </row>
    <row r="4" spans="1:22" x14ac:dyDescent="0.2">
      <c r="A4" s="39" t="s">
        <v>174</v>
      </c>
      <c r="B4" s="40"/>
      <c r="C4" s="40"/>
      <c r="D4" s="105"/>
      <c r="E4" s="108"/>
      <c r="F4" s="41"/>
      <c r="G4" s="42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2" x14ac:dyDescent="0.2">
      <c r="A5" s="43" t="s">
        <v>213</v>
      </c>
      <c r="B5" s="39"/>
      <c r="C5" s="39"/>
      <c r="D5" s="44"/>
      <c r="E5" s="109"/>
      <c r="F5" s="45"/>
      <c r="G5" s="46"/>
      <c r="H5" s="47"/>
      <c r="I5" s="47"/>
      <c r="J5" s="45"/>
      <c r="K5" s="45"/>
      <c r="L5" s="45"/>
      <c r="M5" s="45"/>
      <c r="N5" s="45"/>
      <c r="O5" s="45"/>
      <c r="P5" s="45"/>
      <c r="Q5" s="45"/>
      <c r="R5" s="45"/>
      <c r="S5" s="47"/>
      <c r="T5" s="48"/>
    </row>
    <row r="6" spans="1:22" s="36" customFormat="1" ht="15.75" customHeight="1" x14ac:dyDescent="0.2">
      <c r="A6" s="545" t="s">
        <v>0</v>
      </c>
      <c r="B6" s="554" t="s">
        <v>191</v>
      </c>
      <c r="C6" s="555"/>
      <c r="D6" s="556"/>
      <c r="E6" s="563" t="s">
        <v>220</v>
      </c>
      <c r="F6" s="545" t="s">
        <v>289</v>
      </c>
      <c r="G6" s="566" t="s">
        <v>286</v>
      </c>
      <c r="H6" s="545" t="s">
        <v>195</v>
      </c>
      <c r="I6" s="551" t="s">
        <v>205</v>
      </c>
      <c r="J6" s="552"/>
      <c r="K6" s="552"/>
      <c r="L6" s="552"/>
      <c r="M6" s="552"/>
      <c r="N6" s="552"/>
      <c r="O6" s="552"/>
      <c r="P6" s="552"/>
      <c r="Q6" s="553"/>
      <c r="R6" s="545" t="s">
        <v>210</v>
      </c>
      <c r="S6" s="545" t="s">
        <v>1</v>
      </c>
      <c r="T6" s="545" t="s">
        <v>182</v>
      </c>
      <c r="U6" s="36">
        <v>1</v>
      </c>
      <c r="V6" s="36">
        <v>7</v>
      </c>
    </row>
    <row r="7" spans="1:22" s="36" customFormat="1" ht="16.5" customHeight="1" x14ac:dyDescent="0.2">
      <c r="A7" s="546"/>
      <c r="B7" s="557"/>
      <c r="C7" s="558"/>
      <c r="D7" s="559"/>
      <c r="E7" s="564"/>
      <c r="F7" s="546"/>
      <c r="G7" s="567"/>
      <c r="H7" s="546"/>
      <c r="I7" s="161" t="s">
        <v>196</v>
      </c>
      <c r="J7" s="161" t="s">
        <v>197</v>
      </c>
      <c r="K7" s="161" t="s">
        <v>198</v>
      </c>
      <c r="L7" s="161" t="s">
        <v>199</v>
      </c>
      <c r="M7" s="161" t="s">
        <v>200</v>
      </c>
      <c r="N7" s="161" t="s">
        <v>201</v>
      </c>
      <c r="O7" s="161" t="s">
        <v>202</v>
      </c>
      <c r="P7" s="161" t="s">
        <v>203</v>
      </c>
      <c r="Q7" s="161" t="s">
        <v>204</v>
      </c>
      <c r="R7" s="546"/>
      <c r="S7" s="546"/>
      <c r="T7" s="546"/>
      <c r="U7" s="36">
        <v>1</v>
      </c>
      <c r="V7" s="36">
        <v>7</v>
      </c>
    </row>
    <row r="8" spans="1:22" s="36" customFormat="1" ht="23.25" customHeight="1" x14ac:dyDescent="0.2">
      <c r="A8" s="547"/>
      <c r="B8" s="560"/>
      <c r="C8" s="561"/>
      <c r="D8" s="562"/>
      <c r="E8" s="565"/>
      <c r="F8" s="547"/>
      <c r="G8" s="568"/>
      <c r="H8" s="547"/>
      <c r="I8" s="161"/>
      <c r="J8" s="161"/>
      <c r="K8" s="161"/>
      <c r="L8" s="161">
        <v>0</v>
      </c>
      <c r="M8" s="161" t="s">
        <v>206</v>
      </c>
      <c r="N8" s="161" t="s">
        <v>207</v>
      </c>
      <c r="O8" s="161" t="s">
        <v>208</v>
      </c>
      <c r="P8" s="161" t="s">
        <v>209</v>
      </c>
      <c r="Q8" s="49">
        <v>1</v>
      </c>
      <c r="R8" s="547"/>
      <c r="S8" s="547"/>
      <c r="T8" s="547"/>
      <c r="U8" s="36">
        <v>1</v>
      </c>
      <c r="V8" s="36">
        <v>7</v>
      </c>
    </row>
    <row r="9" spans="1:22" ht="15" customHeight="1" x14ac:dyDescent="0.2">
      <c r="A9" s="50">
        <v>1</v>
      </c>
      <c r="B9" s="548" t="s">
        <v>185</v>
      </c>
      <c r="C9" s="549"/>
      <c r="D9" s="550"/>
      <c r="E9" s="110"/>
      <c r="F9" s="160"/>
      <c r="G9" s="51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50"/>
      <c r="U9" s="34">
        <v>1</v>
      </c>
      <c r="V9" s="34">
        <v>5</v>
      </c>
    </row>
    <row r="10" spans="1:22" ht="44.25" customHeight="1" x14ac:dyDescent="0.2">
      <c r="A10" s="52">
        <v>1.1000000000000001</v>
      </c>
      <c r="B10" s="53">
        <v>1326</v>
      </c>
      <c r="C10" s="54" t="s">
        <v>91</v>
      </c>
      <c r="D10" s="55" t="s">
        <v>102</v>
      </c>
      <c r="E10" s="169"/>
      <c r="F10" s="57"/>
      <c r="G10" s="57"/>
      <c r="H10" s="167"/>
      <c r="I10" s="167"/>
      <c r="J10" s="168"/>
      <c r="K10" s="168"/>
      <c r="L10" s="168"/>
      <c r="M10" s="168"/>
      <c r="N10" s="168"/>
      <c r="O10" s="168"/>
      <c r="P10" s="168"/>
      <c r="Q10" s="168"/>
      <c r="R10" s="168"/>
      <c r="S10" s="59">
        <v>150</v>
      </c>
      <c r="T10" s="60">
        <v>800000</v>
      </c>
      <c r="U10" s="34">
        <v>2</v>
      </c>
      <c r="V10" s="34">
        <v>7</v>
      </c>
    </row>
    <row r="11" spans="1:22" ht="42" customHeight="1" x14ac:dyDescent="0.2">
      <c r="A11" s="28">
        <v>1.2</v>
      </c>
      <c r="B11" s="61">
        <v>1326</v>
      </c>
      <c r="C11" s="54" t="s">
        <v>91</v>
      </c>
      <c r="D11" s="55" t="s">
        <v>120</v>
      </c>
      <c r="E11" s="169">
        <v>90.05</v>
      </c>
      <c r="F11" s="57"/>
      <c r="G11" s="57"/>
      <c r="H11" s="167"/>
      <c r="I11" s="167"/>
      <c r="J11" s="168"/>
      <c r="K11" s="168"/>
      <c r="L11" s="168"/>
      <c r="M11" s="168"/>
      <c r="N11" s="168"/>
      <c r="O11" s="168"/>
      <c r="P11" s="168"/>
      <c r="Q11" s="168"/>
      <c r="R11" s="168"/>
      <c r="S11" s="59">
        <v>35</v>
      </c>
      <c r="T11" s="60">
        <v>200000</v>
      </c>
    </row>
    <row r="12" spans="1:22" ht="55.5" customHeight="1" x14ac:dyDescent="0.2">
      <c r="A12" s="52">
        <v>1.3</v>
      </c>
      <c r="B12" s="61">
        <v>1327</v>
      </c>
      <c r="C12" s="54" t="s">
        <v>3</v>
      </c>
      <c r="D12" s="55" t="s">
        <v>176</v>
      </c>
      <c r="E12" s="169">
        <v>218.75</v>
      </c>
      <c r="F12" s="57"/>
      <c r="G12" s="57"/>
      <c r="H12" s="167"/>
      <c r="I12" s="167"/>
      <c r="J12" s="168"/>
      <c r="K12" s="168"/>
      <c r="L12" s="168"/>
      <c r="M12" s="168"/>
      <c r="N12" s="168"/>
      <c r="O12" s="168"/>
      <c r="P12" s="168"/>
      <c r="Q12" s="168"/>
      <c r="R12" s="168"/>
      <c r="S12" s="59">
        <v>80</v>
      </c>
      <c r="T12" s="62">
        <v>500000</v>
      </c>
    </row>
    <row r="13" spans="1:22" ht="55.5" customHeight="1" x14ac:dyDescent="0.2">
      <c r="A13" s="28">
        <v>1.4</v>
      </c>
      <c r="B13" s="61">
        <v>1327</v>
      </c>
      <c r="C13" s="54" t="s">
        <v>3</v>
      </c>
      <c r="D13" s="55" t="s">
        <v>121</v>
      </c>
      <c r="E13" s="169">
        <v>189.75</v>
      </c>
      <c r="F13" s="57"/>
      <c r="G13" s="57"/>
      <c r="H13" s="167"/>
      <c r="I13" s="167"/>
      <c r="J13" s="168"/>
      <c r="K13" s="168"/>
      <c r="L13" s="168"/>
      <c r="M13" s="168"/>
      <c r="N13" s="168"/>
      <c r="O13" s="168"/>
      <c r="P13" s="168"/>
      <c r="Q13" s="168"/>
      <c r="R13" s="168"/>
      <c r="S13" s="59">
        <v>300</v>
      </c>
      <c r="T13" s="60">
        <v>500000</v>
      </c>
    </row>
    <row r="14" spans="1:22" ht="56.25" customHeight="1" x14ac:dyDescent="0.2">
      <c r="A14" s="52">
        <v>1.5</v>
      </c>
      <c r="B14" s="61">
        <v>1328</v>
      </c>
      <c r="C14" s="54" t="s">
        <v>89</v>
      </c>
      <c r="D14" s="55" t="s">
        <v>157</v>
      </c>
      <c r="E14" s="169">
        <v>153.5</v>
      </c>
      <c r="F14" s="57"/>
      <c r="G14" s="57"/>
      <c r="H14" s="167"/>
      <c r="I14" s="167"/>
      <c r="J14" s="168"/>
      <c r="K14" s="168"/>
      <c r="L14" s="168"/>
      <c r="M14" s="168"/>
      <c r="N14" s="168"/>
      <c r="O14" s="168"/>
      <c r="P14" s="168"/>
      <c r="Q14" s="168"/>
      <c r="R14" s="168"/>
      <c r="S14" s="59">
        <v>150</v>
      </c>
      <c r="T14" s="60">
        <v>500000</v>
      </c>
    </row>
    <row r="15" spans="1:22" ht="41.25" customHeight="1" x14ac:dyDescent="0.2">
      <c r="A15" s="28">
        <v>1.6</v>
      </c>
      <c r="B15" s="61">
        <v>1330</v>
      </c>
      <c r="C15" s="63" t="s">
        <v>62</v>
      </c>
      <c r="D15" s="55" t="s">
        <v>153</v>
      </c>
      <c r="E15" s="169">
        <v>198</v>
      </c>
      <c r="F15" s="57"/>
      <c r="G15" s="57"/>
      <c r="H15" s="167"/>
      <c r="I15" s="167"/>
      <c r="J15" s="168"/>
      <c r="K15" s="168"/>
      <c r="L15" s="168"/>
      <c r="M15" s="168"/>
      <c r="N15" s="168"/>
      <c r="O15" s="168"/>
      <c r="P15" s="168"/>
      <c r="Q15" s="168"/>
      <c r="R15" s="168"/>
      <c r="S15" s="59">
        <v>700</v>
      </c>
      <c r="T15" s="60">
        <v>500000</v>
      </c>
    </row>
    <row r="16" spans="1:22" ht="34.5" customHeight="1" x14ac:dyDescent="0.2">
      <c r="A16" s="52">
        <v>1.7</v>
      </c>
      <c r="B16" s="61">
        <v>1331</v>
      </c>
      <c r="C16" s="54" t="s">
        <v>28</v>
      </c>
      <c r="D16" s="55" t="s">
        <v>175</v>
      </c>
      <c r="E16" s="169">
        <v>238.5</v>
      </c>
      <c r="F16" s="57"/>
      <c r="G16" s="57"/>
      <c r="H16" s="167"/>
      <c r="I16" s="167"/>
      <c r="J16" s="168"/>
      <c r="K16" s="168"/>
      <c r="L16" s="168"/>
      <c r="M16" s="168"/>
      <c r="N16" s="168"/>
      <c r="O16" s="168"/>
      <c r="P16" s="168"/>
      <c r="Q16" s="168"/>
      <c r="R16" s="168"/>
      <c r="S16" s="59">
        <v>24</v>
      </c>
      <c r="T16" s="60">
        <v>500000</v>
      </c>
    </row>
    <row r="17" spans="1:21" ht="44.25" customHeight="1" x14ac:dyDescent="0.2">
      <c r="A17" s="28">
        <v>1.8</v>
      </c>
      <c r="B17" s="61">
        <v>1331</v>
      </c>
      <c r="C17" s="54" t="s">
        <v>28</v>
      </c>
      <c r="D17" s="55" t="s">
        <v>124</v>
      </c>
      <c r="E17" s="169">
        <v>190</v>
      </c>
      <c r="F17" s="57"/>
      <c r="G17" s="57"/>
      <c r="H17" s="167"/>
      <c r="I17" s="167"/>
      <c r="J17" s="168"/>
      <c r="K17" s="168"/>
      <c r="L17" s="168"/>
      <c r="M17" s="168"/>
      <c r="N17" s="168"/>
      <c r="O17" s="168"/>
      <c r="P17" s="168"/>
      <c r="Q17" s="168"/>
      <c r="R17" s="168"/>
      <c r="S17" s="59">
        <v>65</v>
      </c>
      <c r="T17" s="60">
        <v>500000</v>
      </c>
    </row>
    <row r="18" spans="1:21" ht="84" customHeight="1" x14ac:dyDescent="0.2">
      <c r="A18" s="52">
        <v>1.9</v>
      </c>
      <c r="B18" s="61">
        <v>1332</v>
      </c>
      <c r="C18" s="54" t="s">
        <v>88</v>
      </c>
      <c r="D18" s="55" t="s">
        <v>181</v>
      </c>
      <c r="E18" s="169">
        <v>329.5</v>
      </c>
      <c r="F18" s="57"/>
      <c r="G18" s="57"/>
      <c r="H18" s="167"/>
      <c r="I18" s="167"/>
      <c r="J18" s="168"/>
      <c r="K18" s="168"/>
      <c r="L18" s="168"/>
      <c r="M18" s="168"/>
      <c r="N18" s="168"/>
      <c r="O18" s="168"/>
      <c r="P18" s="168"/>
      <c r="Q18" s="168"/>
      <c r="R18" s="168"/>
      <c r="S18" s="59">
        <v>150</v>
      </c>
      <c r="T18" s="60">
        <v>1000000</v>
      </c>
    </row>
    <row r="19" spans="1:21" ht="58.5" customHeight="1" x14ac:dyDescent="0.2">
      <c r="A19" s="20">
        <v>1.1000000000000001</v>
      </c>
      <c r="B19" s="61">
        <v>1333</v>
      </c>
      <c r="C19" s="54" t="s">
        <v>87</v>
      </c>
      <c r="D19" s="55" t="s">
        <v>122</v>
      </c>
      <c r="E19" s="169">
        <v>197.75</v>
      </c>
      <c r="F19" s="57"/>
      <c r="G19" s="57"/>
      <c r="H19" s="167"/>
      <c r="I19" s="167"/>
      <c r="J19" s="168"/>
      <c r="K19" s="168"/>
      <c r="L19" s="168"/>
      <c r="M19" s="168"/>
      <c r="N19" s="168"/>
      <c r="O19" s="168"/>
      <c r="P19" s="168"/>
      <c r="Q19" s="168"/>
      <c r="R19" s="168"/>
      <c r="S19" s="59">
        <v>75</v>
      </c>
      <c r="T19" s="60">
        <v>500000</v>
      </c>
    </row>
    <row r="20" spans="1:21" ht="51" x14ac:dyDescent="0.2">
      <c r="A20" s="64">
        <v>1.1100000000000001</v>
      </c>
      <c r="B20" s="61">
        <v>1333</v>
      </c>
      <c r="C20" s="54" t="s">
        <v>87</v>
      </c>
      <c r="D20" s="55" t="s">
        <v>99</v>
      </c>
      <c r="E20" s="169">
        <v>178</v>
      </c>
      <c r="F20" s="57"/>
      <c r="G20" s="57"/>
      <c r="H20" s="167"/>
      <c r="I20" s="167"/>
      <c r="J20" s="168"/>
      <c r="K20" s="168"/>
      <c r="L20" s="168"/>
      <c r="M20" s="168"/>
      <c r="N20" s="168"/>
      <c r="O20" s="168"/>
      <c r="P20" s="168"/>
      <c r="Q20" s="168"/>
      <c r="R20" s="168"/>
      <c r="S20" s="59">
        <v>150</v>
      </c>
      <c r="T20" s="60">
        <v>500000</v>
      </c>
    </row>
    <row r="21" spans="1:21" ht="27" customHeight="1" x14ac:dyDescent="0.2">
      <c r="A21" s="20">
        <v>1.1200000000000001</v>
      </c>
      <c r="B21" s="61">
        <v>1334</v>
      </c>
      <c r="C21" s="54" t="s">
        <v>6</v>
      </c>
      <c r="D21" s="55" t="s">
        <v>123</v>
      </c>
      <c r="E21" s="169">
        <v>174.5</v>
      </c>
      <c r="F21" s="57"/>
      <c r="G21" s="57"/>
      <c r="H21" s="167"/>
      <c r="I21" s="167"/>
      <c r="J21" s="168"/>
      <c r="K21" s="168"/>
      <c r="L21" s="168"/>
      <c r="M21" s="168"/>
      <c r="N21" s="168"/>
      <c r="O21" s="168"/>
      <c r="P21" s="168"/>
      <c r="Q21" s="168"/>
      <c r="R21" s="168"/>
      <c r="S21" s="59">
        <v>20</v>
      </c>
      <c r="T21" s="60">
        <v>400000</v>
      </c>
    </row>
    <row r="22" spans="1:21" ht="27" customHeight="1" x14ac:dyDescent="0.2">
      <c r="A22" s="64">
        <v>1.1299999999999999</v>
      </c>
      <c r="B22" s="61">
        <v>1334</v>
      </c>
      <c r="C22" s="54" t="s">
        <v>6</v>
      </c>
      <c r="D22" s="55" t="s">
        <v>125</v>
      </c>
      <c r="E22" s="169">
        <v>214</v>
      </c>
      <c r="F22" s="57"/>
      <c r="G22" s="57"/>
      <c r="H22" s="167"/>
      <c r="I22" s="167"/>
      <c r="J22" s="168"/>
      <c r="K22" s="168"/>
      <c r="L22" s="168"/>
      <c r="M22" s="168"/>
      <c r="N22" s="168"/>
      <c r="O22" s="168"/>
      <c r="P22" s="168"/>
      <c r="Q22" s="168"/>
      <c r="R22" s="168"/>
      <c r="S22" s="59">
        <v>10</v>
      </c>
      <c r="T22" s="60">
        <v>200000</v>
      </c>
    </row>
    <row r="23" spans="1:21" ht="59.25" customHeight="1" x14ac:dyDescent="0.2">
      <c r="A23" s="20">
        <v>1.1399999999999999</v>
      </c>
      <c r="B23" s="61">
        <v>1335</v>
      </c>
      <c r="C23" s="54" t="s">
        <v>30</v>
      </c>
      <c r="D23" s="55" t="s">
        <v>31</v>
      </c>
      <c r="E23" s="170"/>
      <c r="F23" s="57"/>
      <c r="G23" s="57"/>
      <c r="H23" s="167"/>
      <c r="I23" s="167"/>
      <c r="J23" s="168"/>
      <c r="K23" s="168"/>
      <c r="L23" s="168"/>
      <c r="M23" s="168"/>
      <c r="N23" s="168"/>
      <c r="O23" s="168"/>
      <c r="P23" s="168"/>
      <c r="Q23" s="168"/>
      <c r="R23" s="168"/>
      <c r="S23" s="59">
        <v>20</v>
      </c>
      <c r="T23" s="60">
        <v>500000</v>
      </c>
    </row>
    <row r="24" spans="1:21" ht="54.75" customHeight="1" x14ac:dyDescent="0.2">
      <c r="A24" s="64">
        <v>1.1499999999999999</v>
      </c>
      <c r="B24" s="61">
        <v>1337</v>
      </c>
      <c r="C24" s="54" t="s">
        <v>13</v>
      </c>
      <c r="D24" s="55" t="s">
        <v>126</v>
      </c>
      <c r="E24" s="169">
        <v>216.5</v>
      </c>
      <c r="F24" s="57"/>
      <c r="G24" s="57"/>
      <c r="H24" s="167"/>
      <c r="I24" s="167"/>
      <c r="J24" s="168"/>
      <c r="K24" s="168"/>
      <c r="L24" s="168"/>
      <c r="M24" s="168"/>
      <c r="N24" s="168"/>
      <c r="O24" s="168"/>
      <c r="P24" s="168"/>
      <c r="Q24" s="168"/>
      <c r="R24" s="168"/>
      <c r="S24" s="59">
        <v>14</v>
      </c>
      <c r="T24" s="60">
        <v>500000</v>
      </c>
    </row>
    <row r="25" spans="1:21" ht="30.75" customHeight="1" x14ac:dyDescent="0.2">
      <c r="A25" s="20">
        <v>1.1599999999999999</v>
      </c>
      <c r="B25" s="61">
        <v>1337</v>
      </c>
      <c r="C25" s="75" t="s">
        <v>13</v>
      </c>
      <c r="D25" s="55" t="s">
        <v>249</v>
      </c>
      <c r="E25" s="169">
        <v>226.75</v>
      </c>
      <c r="F25" s="57"/>
      <c r="G25" s="57"/>
      <c r="H25" s="167"/>
      <c r="I25" s="167"/>
      <c r="J25" s="168"/>
      <c r="K25" s="168"/>
      <c r="L25" s="168"/>
      <c r="M25" s="168"/>
      <c r="N25" s="168"/>
      <c r="O25" s="168"/>
      <c r="P25" s="168"/>
      <c r="Q25" s="168"/>
      <c r="R25" s="168"/>
      <c r="S25" s="59">
        <v>10</v>
      </c>
      <c r="T25" s="60">
        <v>500000</v>
      </c>
      <c r="U25" s="34">
        <v>1</v>
      </c>
    </row>
    <row r="26" spans="1:21" ht="31.5" customHeight="1" x14ac:dyDescent="0.2">
      <c r="A26" s="64">
        <v>1.17</v>
      </c>
      <c r="B26" s="61">
        <v>1338</v>
      </c>
      <c r="C26" s="54" t="s">
        <v>5</v>
      </c>
      <c r="D26" s="55" t="s">
        <v>127</v>
      </c>
      <c r="E26" s="169">
        <v>396.25</v>
      </c>
      <c r="F26" s="57"/>
      <c r="G26" s="57"/>
      <c r="H26" s="167"/>
      <c r="I26" s="167"/>
      <c r="J26" s="168"/>
      <c r="K26" s="168"/>
      <c r="L26" s="168"/>
      <c r="M26" s="168"/>
      <c r="N26" s="168"/>
      <c r="O26" s="168"/>
      <c r="P26" s="168"/>
      <c r="Q26" s="168"/>
      <c r="R26" s="168"/>
      <c r="S26" s="59">
        <v>250</v>
      </c>
      <c r="T26" s="60">
        <v>1000000</v>
      </c>
    </row>
    <row r="27" spans="1:21" ht="27" customHeight="1" x14ac:dyDescent="0.2">
      <c r="A27" s="20">
        <v>1.18</v>
      </c>
      <c r="B27" s="61">
        <v>1339</v>
      </c>
      <c r="C27" s="54" t="s">
        <v>86</v>
      </c>
      <c r="D27" s="55" t="s">
        <v>115</v>
      </c>
      <c r="E27" s="169">
        <v>238</v>
      </c>
      <c r="F27" s="57"/>
      <c r="G27" s="57"/>
      <c r="H27" s="167"/>
      <c r="I27" s="167"/>
      <c r="J27" s="168"/>
      <c r="K27" s="168"/>
      <c r="L27" s="168"/>
      <c r="M27" s="168"/>
      <c r="N27" s="168"/>
      <c r="O27" s="168"/>
      <c r="P27" s="168"/>
      <c r="Q27" s="168"/>
      <c r="R27" s="168"/>
      <c r="S27" s="59">
        <v>60</v>
      </c>
      <c r="T27" s="60">
        <v>500000</v>
      </c>
    </row>
    <row r="28" spans="1:21" ht="41.25" customHeight="1" x14ac:dyDescent="0.2">
      <c r="A28" s="64">
        <v>1.19</v>
      </c>
      <c r="B28" s="61">
        <v>1339</v>
      </c>
      <c r="C28" s="54" t="s">
        <v>86</v>
      </c>
      <c r="D28" s="55" t="s">
        <v>164</v>
      </c>
      <c r="E28" s="169">
        <v>139.25</v>
      </c>
      <c r="F28" s="57"/>
      <c r="G28" s="57"/>
      <c r="H28" s="167"/>
      <c r="I28" s="167"/>
      <c r="J28" s="168"/>
      <c r="K28" s="168"/>
      <c r="L28" s="168"/>
      <c r="M28" s="168"/>
      <c r="N28" s="168"/>
      <c r="O28" s="168"/>
      <c r="P28" s="168"/>
      <c r="Q28" s="168"/>
      <c r="R28" s="168"/>
      <c r="S28" s="59">
        <v>15</v>
      </c>
      <c r="T28" s="60">
        <v>300000</v>
      </c>
    </row>
    <row r="29" spans="1:21" ht="57.75" customHeight="1" x14ac:dyDescent="0.2">
      <c r="A29" s="20">
        <v>1.2</v>
      </c>
      <c r="B29" s="61">
        <v>1340</v>
      </c>
      <c r="C29" s="54" t="s">
        <v>85</v>
      </c>
      <c r="D29" s="55" t="s">
        <v>105</v>
      </c>
      <c r="E29" s="169">
        <v>162</v>
      </c>
      <c r="F29" s="57"/>
      <c r="G29" s="57"/>
      <c r="H29" s="167"/>
      <c r="I29" s="167"/>
      <c r="J29" s="168"/>
      <c r="K29" s="168"/>
      <c r="L29" s="168"/>
      <c r="M29" s="168"/>
      <c r="N29" s="168"/>
      <c r="O29" s="168"/>
      <c r="P29" s="168"/>
      <c r="Q29" s="168"/>
      <c r="R29" s="168"/>
      <c r="S29" s="59">
        <v>130</v>
      </c>
      <c r="T29" s="60">
        <v>500000</v>
      </c>
    </row>
    <row r="30" spans="1:21" ht="53.25" customHeight="1" x14ac:dyDescent="0.2">
      <c r="A30" s="64">
        <v>1.21</v>
      </c>
      <c r="B30" s="61">
        <v>1340</v>
      </c>
      <c r="C30" s="54" t="s">
        <v>85</v>
      </c>
      <c r="D30" s="55" t="s">
        <v>106</v>
      </c>
      <c r="E30" s="169">
        <v>187.5</v>
      </c>
      <c r="F30" s="57"/>
      <c r="G30" s="57"/>
      <c r="H30" s="167"/>
      <c r="I30" s="167"/>
      <c r="J30" s="168"/>
      <c r="K30" s="168"/>
      <c r="L30" s="168"/>
      <c r="M30" s="168"/>
      <c r="N30" s="168"/>
      <c r="O30" s="168"/>
      <c r="P30" s="168"/>
      <c r="Q30" s="168"/>
      <c r="R30" s="168"/>
      <c r="S30" s="59">
        <v>550</v>
      </c>
      <c r="T30" s="60">
        <v>500000</v>
      </c>
    </row>
    <row r="31" spans="1:21" ht="54" customHeight="1" x14ac:dyDescent="0.2">
      <c r="A31" s="20">
        <v>1.22</v>
      </c>
      <c r="B31" s="61">
        <v>1341</v>
      </c>
      <c r="C31" s="65" t="s">
        <v>84</v>
      </c>
      <c r="D31" s="66" t="s">
        <v>130</v>
      </c>
      <c r="E31" s="169">
        <v>190.75</v>
      </c>
      <c r="F31" s="57"/>
      <c r="G31" s="57"/>
      <c r="H31" s="167"/>
      <c r="I31" s="167"/>
      <c r="J31" s="168"/>
      <c r="K31" s="168"/>
      <c r="L31" s="168"/>
      <c r="M31" s="168"/>
      <c r="N31" s="168"/>
      <c r="O31" s="168"/>
      <c r="P31" s="168"/>
      <c r="Q31" s="168"/>
      <c r="R31" s="168"/>
      <c r="S31" s="59">
        <v>22</v>
      </c>
      <c r="T31" s="60">
        <v>500000</v>
      </c>
    </row>
    <row r="32" spans="1:21" ht="38.25" x14ac:dyDescent="0.2">
      <c r="A32" s="64">
        <v>1.23</v>
      </c>
      <c r="B32" s="61">
        <v>1341</v>
      </c>
      <c r="C32" s="65" t="s">
        <v>84</v>
      </c>
      <c r="D32" s="66" t="s">
        <v>131</v>
      </c>
      <c r="E32" s="169">
        <v>205.5</v>
      </c>
      <c r="F32" s="57"/>
      <c r="G32" s="57"/>
      <c r="H32" s="167"/>
      <c r="I32" s="167"/>
      <c r="J32" s="168"/>
      <c r="K32" s="168"/>
      <c r="L32" s="168"/>
      <c r="M32" s="168"/>
      <c r="N32" s="168"/>
      <c r="O32" s="168"/>
      <c r="P32" s="168"/>
      <c r="Q32" s="168"/>
      <c r="R32" s="168"/>
      <c r="S32" s="59">
        <v>15</v>
      </c>
      <c r="T32" s="60">
        <v>500000</v>
      </c>
    </row>
    <row r="33" spans="1:22" ht="51" x14ac:dyDescent="0.2">
      <c r="A33" s="20">
        <v>1.24</v>
      </c>
      <c r="B33" s="61">
        <v>1342</v>
      </c>
      <c r="C33" s="54" t="s">
        <v>83</v>
      </c>
      <c r="D33" s="55" t="s">
        <v>129</v>
      </c>
      <c r="E33" s="169">
        <v>237.5</v>
      </c>
      <c r="F33" s="57"/>
      <c r="G33" s="57"/>
      <c r="H33" s="167"/>
      <c r="I33" s="167"/>
      <c r="J33" s="168"/>
      <c r="K33" s="168"/>
      <c r="L33" s="168"/>
      <c r="M33" s="168"/>
      <c r="N33" s="168"/>
      <c r="O33" s="168"/>
      <c r="P33" s="168"/>
      <c r="Q33" s="168"/>
      <c r="R33" s="168"/>
      <c r="S33" s="59">
        <v>1800</v>
      </c>
      <c r="T33" s="60">
        <v>1000000</v>
      </c>
    </row>
    <row r="34" spans="1:22" ht="41.25" customHeight="1" x14ac:dyDescent="0.2">
      <c r="A34" s="64">
        <v>1.25</v>
      </c>
      <c r="B34" s="61">
        <v>1343</v>
      </c>
      <c r="C34" s="54" t="s">
        <v>42</v>
      </c>
      <c r="D34" s="55" t="s">
        <v>43</v>
      </c>
      <c r="E34" s="169">
        <v>238</v>
      </c>
      <c r="F34" s="57"/>
      <c r="G34" s="57"/>
      <c r="H34" s="167"/>
      <c r="I34" s="167"/>
      <c r="J34" s="168"/>
      <c r="K34" s="168"/>
      <c r="L34" s="168"/>
      <c r="M34" s="168"/>
      <c r="N34" s="168"/>
      <c r="O34" s="168"/>
      <c r="P34" s="168"/>
      <c r="Q34" s="168"/>
      <c r="R34" s="168"/>
      <c r="S34" s="59">
        <v>234</v>
      </c>
      <c r="T34" s="60">
        <v>500000</v>
      </c>
    </row>
    <row r="35" spans="1:22" ht="58.5" customHeight="1" x14ac:dyDescent="0.2">
      <c r="A35" s="20">
        <v>1.26</v>
      </c>
      <c r="B35" s="61">
        <v>1343</v>
      </c>
      <c r="C35" s="54" t="s">
        <v>42</v>
      </c>
      <c r="D35" s="55" t="s">
        <v>44</v>
      </c>
      <c r="E35" s="169">
        <v>180.25</v>
      </c>
      <c r="F35" s="57"/>
      <c r="G35" s="57"/>
      <c r="H35" s="167"/>
      <c r="I35" s="167"/>
      <c r="J35" s="168"/>
      <c r="K35" s="168"/>
      <c r="L35" s="168"/>
      <c r="M35" s="168"/>
      <c r="N35" s="168"/>
      <c r="O35" s="168"/>
      <c r="P35" s="168"/>
      <c r="Q35" s="168"/>
      <c r="R35" s="168"/>
      <c r="S35" s="59">
        <v>234</v>
      </c>
      <c r="T35" s="60">
        <v>500000</v>
      </c>
    </row>
    <row r="36" spans="1:22" ht="31.5" customHeight="1" x14ac:dyDescent="0.2">
      <c r="A36" s="64">
        <v>1.27</v>
      </c>
      <c r="B36" s="61">
        <v>1344</v>
      </c>
      <c r="C36" s="54" t="s">
        <v>82</v>
      </c>
      <c r="D36" s="55" t="s">
        <v>95</v>
      </c>
      <c r="E36" s="169">
        <v>238</v>
      </c>
      <c r="F36" s="57"/>
      <c r="G36" s="57"/>
      <c r="H36" s="167"/>
      <c r="I36" s="167"/>
      <c r="J36" s="168"/>
      <c r="K36" s="168"/>
      <c r="L36" s="168"/>
      <c r="M36" s="168"/>
      <c r="N36" s="168"/>
      <c r="O36" s="168"/>
      <c r="P36" s="168"/>
      <c r="Q36" s="168"/>
      <c r="R36" s="168"/>
      <c r="S36" s="59">
        <v>75</v>
      </c>
      <c r="T36" s="60">
        <v>500000</v>
      </c>
    </row>
    <row r="37" spans="1:22" ht="69.75" customHeight="1" x14ac:dyDescent="0.2">
      <c r="A37" s="20">
        <v>1.28</v>
      </c>
      <c r="B37" s="61">
        <v>1344</v>
      </c>
      <c r="C37" s="54" t="s">
        <v>82</v>
      </c>
      <c r="D37" s="55" t="s">
        <v>96</v>
      </c>
      <c r="E37" s="169">
        <v>190.25</v>
      </c>
      <c r="F37" s="57"/>
      <c r="G37" s="57"/>
      <c r="H37" s="167"/>
      <c r="I37" s="167"/>
      <c r="J37" s="168"/>
      <c r="K37" s="168"/>
      <c r="L37" s="168"/>
      <c r="M37" s="168"/>
      <c r="N37" s="168"/>
      <c r="O37" s="168"/>
      <c r="P37" s="168"/>
      <c r="Q37" s="168"/>
      <c r="R37" s="168"/>
      <c r="S37" s="59">
        <v>250</v>
      </c>
      <c r="T37" s="60">
        <v>500000</v>
      </c>
    </row>
    <row r="38" spans="1:22" ht="44.25" customHeight="1" x14ac:dyDescent="0.2">
      <c r="A38" s="64">
        <v>1.29</v>
      </c>
      <c r="B38" s="61">
        <v>1345</v>
      </c>
      <c r="C38" s="54" t="s">
        <v>81</v>
      </c>
      <c r="D38" s="55" t="s">
        <v>100</v>
      </c>
      <c r="E38" s="169">
        <v>278.5</v>
      </c>
      <c r="F38" s="57"/>
      <c r="G38" s="57"/>
      <c r="H38" s="167"/>
      <c r="I38" s="167"/>
      <c r="J38" s="168"/>
      <c r="K38" s="168"/>
      <c r="L38" s="168"/>
      <c r="M38" s="168"/>
      <c r="N38" s="168"/>
      <c r="O38" s="168"/>
      <c r="P38" s="168"/>
      <c r="Q38" s="168"/>
      <c r="R38" s="168"/>
      <c r="S38" s="59">
        <v>190</v>
      </c>
      <c r="T38" s="60">
        <v>600000</v>
      </c>
    </row>
    <row r="39" spans="1:22" ht="60.75" customHeight="1" x14ac:dyDescent="0.2">
      <c r="A39" s="20">
        <v>1.3</v>
      </c>
      <c r="B39" s="61">
        <v>1345</v>
      </c>
      <c r="C39" s="54" t="s">
        <v>81</v>
      </c>
      <c r="D39" s="55" t="s">
        <v>132</v>
      </c>
      <c r="E39" s="169">
        <v>184</v>
      </c>
      <c r="F39" s="57"/>
      <c r="G39" s="57"/>
      <c r="H39" s="167"/>
      <c r="I39" s="167"/>
      <c r="J39" s="168"/>
      <c r="K39" s="168"/>
      <c r="L39" s="168"/>
      <c r="M39" s="168"/>
      <c r="N39" s="168"/>
      <c r="O39" s="168"/>
      <c r="P39" s="168"/>
      <c r="Q39" s="168"/>
      <c r="R39" s="168"/>
      <c r="S39" s="59">
        <v>180</v>
      </c>
      <c r="T39" s="60">
        <v>400000</v>
      </c>
    </row>
    <row r="40" spans="1:22" ht="27.75" customHeight="1" x14ac:dyDescent="0.2">
      <c r="A40" s="64">
        <v>1.31</v>
      </c>
      <c r="B40" s="61">
        <v>1346</v>
      </c>
      <c r="C40" s="54" t="s">
        <v>80</v>
      </c>
      <c r="D40" s="66" t="s">
        <v>159</v>
      </c>
      <c r="E40" s="169">
        <v>238.25</v>
      </c>
      <c r="F40" s="57"/>
      <c r="G40" s="57"/>
      <c r="H40" s="167"/>
      <c r="I40" s="167"/>
      <c r="J40" s="168"/>
      <c r="K40" s="168"/>
      <c r="L40" s="168"/>
      <c r="M40" s="168"/>
      <c r="N40" s="168"/>
      <c r="O40" s="168"/>
      <c r="P40" s="168"/>
      <c r="Q40" s="168"/>
      <c r="R40" s="168"/>
      <c r="S40" s="59">
        <v>20</v>
      </c>
      <c r="T40" s="60">
        <v>500000</v>
      </c>
    </row>
    <row r="41" spans="1:22" ht="44.25" customHeight="1" x14ac:dyDescent="0.2">
      <c r="A41" s="20">
        <v>1.32</v>
      </c>
      <c r="B41" s="61">
        <v>1346</v>
      </c>
      <c r="C41" s="54" t="s">
        <v>80</v>
      </c>
      <c r="D41" s="66" t="s">
        <v>158</v>
      </c>
      <c r="E41" s="169">
        <v>187</v>
      </c>
      <c r="F41" s="57"/>
      <c r="G41" s="57"/>
      <c r="H41" s="167"/>
      <c r="I41" s="167"/>
      <c r="J41" s="168"/>
      <c r="K41" s="168"/>
      <c r="L41" s="168"/>
      <c r="M41" s="168"/>
      <c r="N41" s="168"/>
      <c r="O41" s="168"/>
      <c r="P41" s="168"/>
      <c r="Q41" s="168"/>
      <c r="R41" s="168"/>
      <c r="S41" s="59">
        <v>48</v>
      </c>
      <c r="T41" s="60">
        <v>500000</v>
      </c>
    </row>
    <row r="42" spans="1:22" ht="54" customHeight="1" x14ac:dyDescent="0.2">
      <c r="A42" s="64">
        <v>1.33</v>
      </c>
      <c r="B42" s="61">
        <v>1347</v>
      </c>
      <c r="C42" s="54" t="s">
        <v>79</v>
      </c>
      <c r="D42" s="55" t="s">
        <v>133</v>
      </c>
      <c r="E42" s="169">
        <v>218.5</v>
      </c>
      <c r="F42" s="57"/>
      <c r="G42" s="57"/>
      <c r="H42" s="167"/>
      <c r="I42" s="167"/>
      <c r="J42" s="168"/>
      <c r="K42" s="168"/>
      <c r="L42" s="168"/>
      <c r="M42" s="168"/>
      <c r="N42" s="168"/>
      <c r="O42" s="168"/>
      <c r="P42" s="168"/>
      <c r="Q42" s="168"/>
      <c r="R42" s="168"/>
      <c r="S42" s="59">
        <v>200</v>
      </c>
      <c r="T42" s="60">
        <v>500000</v>
      </c>
    </row>
    <row r="43" spans="1:22" ht="63.75" x14ac:dyDescent="0.2">
      <c r="A43" s="20">
        <v>1.34</v>
      </c>
      <c r="B43" s="61">
        <v>1347</v>
      </c>
      <c r="C43" s="54" t="s">
        <v>79</v>
      </c>
      <c r="D43" s="55" t="s">
        <v>97</v>
      </c>
      <c r="E43" s="169">
        <v>238.25</v>
      </c>
      <c r="F43" s="57"/>
      <c r="G43" s="57"/>
      <c r="H43" s="167"/>
      <c r="I43" s="167"/>
      <c r="J43" s="168"/>
      <c r="K43" s="168"/>
      <c r="L43" s="168"/>
      <c r="M43" s="168"/>
      <c r="N43" s="168"/>
      <c r="O43" s="168"/>
      <c r="P43" s="168"/>
      <c r="Q43" s="168"/>
      <c r="R43" s="168"/>
      <c r="S43" s="59">
        <v>350</v>
      </c>
      <c r="T43" s="60">
        <v>500000</v>
      </c>
    </row>
    <row r="44" spans="1:22" ht="42" customHeight="1" x14ac:dyDescent="0.2">
      <c r="A44" s="64">
        <v>1.35</v>
      </c>
      <c r="B44" s="61">
        <v>1348</v>
      </c>
      <c r="C44" s="54" t="s">
        <v>50</v>
      </c>
      <c r="D44" s="55" t="s">
        <v>173</v>
      </c>
      <c r="E44" s="169">
        <v>987</v>
      </c>
      <c r="F44" s="57"/>
      <c r="G44" s="57"/>
      <c r="H44" s="167"/>
      <c r="I44" s="167"/>
      <c r="J44" s="168"/>
      <c r="K44" s="168"/>
      <c r="L44" s="168"/>
      <c r="M44" s="168"/>
      <c r="N44" s="168"/>
      <c r="O44" s="168"/>
      <c r="P44" s="168"/>
      <c r="Q44" s="168"/>
      <c r="R44" s="168"/>
      <c r="S44" s="59">
        <v>120</v>
      </c>
      <c r="T44" s="60">
        <v>1000000</v>
      </c>
    </row>
    <row r="45" spans="1:22" ht="30" customHeight="1" x14ac:dyDescent="0.2">
      <c r="A45" s="20">
        <v>1.36</v>
      </c>
      <c r="B45" s="61">
        <v>1349</v>
      </c>
      <c r="C45" s="54" t="s">
        <v>40</v>
      </c>
      <c r="D45" s="55" t="s">
        <v>134</v>
      </c>
      <c r="E45" s="169">
        <v>440</v>
      </c>
      <c r="F45" s="57"/>
      <c r="G45" s="57"/>
      <c r="H45" s="167"/>
      <c r="I45" s="167"/>
      <c r="J45" s="168"/>
      <c r="K45" s="168"/>
      <c r="L45" s="168"/>
      <c r="M45" s="168"/>
      <c r="N45" s="168"/>
      <c r="O45" s="168"/>
      <c r="P45" s="168"/>
      <c r="Q45" s="168"/>
      <c r="R45" s="168"/>
      <c r="S45" s="59">
        <v>100</v>
      </c>
      <c r="T45" s="60">
        <v>1000000</v>
      </c>
    </row>
    <row r="46" spans="1:22" ht="59.25" customHeight="1" x14ac:dyDescent="0.2">
      <c r="A46" s="64">
        <v>1.37</v>
      </c>
      <c r="B46" s="61">
        <v>1350</v>
      </c>
      <c r="C46" s="54" t="s">
        <v>78</v>
      </c>
      <c r="D46" s="68" t="s">
        <v>178</v>
      </c>
      <c r="E46" s="169">
        <v>142.25</v>
      </c>
      <c r="F46" s="57"/>
      <c r="G46" s="57"/>
      <c r="H46" s="167"/>
      <c r="I46" s="167"/>
      <c r="J46" s="168"/>
      <c r="K46" s="168"/>
      <c r="L46" s="168"/>
      <c r="M46" s="168"/>
      <c r="N46" s="168"/>
      <c r="O46" s="168"/>
      <c r="P46" s="168"/>
      <c r="Q46" s="168"/>
      <c r="R46" s="168"/>
      <c r="S46" s="59">
        <v>470</v>
      </c>
      <c r="T46" s="60">
        <v>500000</v>
      </c>
    </row>
    <row r="47" spans="1:22" ht="55.5" customHeight="1" x14ac:dyDescent="0.2">
      <c r="A47" s="20">
        <v>1.38</v>
      </c>
      <c r="B47" s="61">
        <v>1350</v>
      </c>
      <c r="C47" s="54" t="s">
        <v>78</v>
      </c>
      <c r="D47" s="68" t="s">
        <v>165</v>
      </c>
      <c r="E47" s="169">
        <v>211.75</v>
      </c>
      <c r="F47" s="57"/>
      <c r="G47" s="57"/>
      <c r="H47" s="167"/>
      <c r="I47" s="167"/>
      <c r="J47" s="168"/>
      <c r="K47" s="168"/>
      <c r="L47" s="168"/>
      <c r="M47" s="168"/>
      <c r="N47" s="168"/>
      <c r="O47" s="168"/>
      <c r="P47" s="168"/>
      <c r="Q47" s="168"/>
      <c r="R47" s="168"/>
      <c r="S47" s="59">
        <v>400</v>
      </c>
      <c r="T47" s="60">
        <v>500000</v>
      </c>
    </row>
    <row r="48" spans="1:22" ht="25.5" customHeight="1" x14ac:dyDescent="0.2">
      <c r="A48" s="64">
        <v>1.39</v>
      </c>
      <c r="B48" s="61">
        <v>1351</v>
      </c>
      <c r="C48" s="54" t="s">
        <v>214</v>
      </c>
      <c r="D48" s="68" t="s">
        <v>215</v>
      </c>
      <c r="E48" s="169"/>
      <c r="F48" s="57"/>
      <c r="G48" s="57"/>
      <c r="H48" s="167"/>
      <c r="I48" s="167"/>
      <c r="J48" s="168"/>
      <c r="K48" s="168"/>
      <c r="L48" s="168"/>
      <c r="M48" s="168"/>
      <c r="N48" s="168"/>
      <c r="O48" s="168"/>
      <c r="P48" s="168"/>
      <c r="Q48" s="168"/>
      <c r="R48" s="168"/>
      <c r="S48" s="59">
        <v>50</v>
      </c>
      <c r="T48" s="60">
        <v>300000</v>
      </c>
      <c r="U48" s="34">
        <v>2</v>
      </c>
      <c r="V48" s="34">
        <v>7</v>
      </c>
    </row>
    <row r="49" spans="1:21" ht="38.25" customHeight="1" x14ac:dyDescent="0.2">
      <c r="A49" s="20">
        <v>1.4</v>
      </c>
      <c r="B49" s="61">
        <v>1351</v>
      </c>
      <c r="C49" s="54" t="s">
        <v>214</v>
      </c>
      <c r="D49" s="68" t="s">
        <v>216</v>
      </c>
      <c r="E49" s="169"/>
      <c r="F49" s="57"/>
      <c r="G49" s="57"/>
      <c r="H49" s="167"/>
      <c r="I49" s="167"/>
      <c r="J49" s="168"/>
      <c r="K49" s="168"/>
      <c r="L49" s="168"/>
      <c r="M49" s="168"/>
      <c r="N49" s="168"/>
      <c r="O49" s="168"/>
      <c r="P49" s="168"/>
      <c r="Q49" s="168"/>
      <c r="R49" s="168"/>
      <c r="S49" s="59">
        <v>50</v>
      </c>
      <c r="T49" s="60">
        <v>350000</v>
      </c>
      <c r="U49" s="34">
        <v>2</v>
      </c>
    </row>
    <row r="50" spans="1:21" ht="45" customHeight="1" x14ac:dyDescent="0.2">
      <c r="A50" s="64">
        <v>1.41</v>
      </c>
      <c r="B50" s="61">
        <v>1351</v>
      </c>
      <c r="C50" s="75" t="s">
        <v>214</v>
      </c>
      <c r="D50" s="68" t="s">
        <v>240</v>
      </c>
      <c r="E50" s="169"/>
      <c r="F50" s="57"/>
      <c r="G50" s="57"/>
      <c r="H50" s="167"/>
      <c r="I50" s="167"/>
      <c r="J50" s="168"/>
      <c r="K50" s="168"/>
      <c r="L50" s="168"/>
      <c r="M50" s="168"/>
      <c r="N50" s="168"/>
      <c r="O50" s="168"/>
      <c r="P50" s="168"/>
      <c r="Q50" s="168"/>
      <c r="R50" s="168"/>
      <c r="S50" s="59">
        <v>350</v>
      </c>
      <c r="T50" s="60">
        <v>350000</v>
      </c>
      <c r="U50" s="34">
        <v>1</v>
      </c>
    </row>
    <row r="51" spans="1:21" ht="81" customHeight="1" x14ac:dyDescent="0.2">
      <c r="A51" s="20">
        <v>1.42</v>
      </c>
      <c r="B51" s="69">
        <v>1352</v>
      </c>
      <c r="C51" s="54" t="s">
        <v>64</v>
      </c>
      <c r="D51" s="66" t="s">
        <v>108</v>
      </c>
      <c r="E51" s="169">
        <v>362</v>
      </c>
      <c r="F51" s="57"/>
      <c r="G51" s="57"/>
      <c r="H51" s="167"/>
      <c r="I51" s="167"/>
      <c r="J51" s="168"/>
      <c r="K51" s="168"/>
      <c r="L51" s="168"/>
      <c r="M51" s="168"/>
      <c r="N51" s="168"/>
      <c r="O51" s="168"/>
      <c r="P51" s="168"/>
      <c r="Q51" s="168"/>
      <c r="R51" s="168"/>
      <c r="S51" s="59">
        <v>1000</v>
      </c>
      <c r="T51" s="60">
        <v>1000000</v>
      </c>
    </row>
    <row r="52" spans="1:21" ht="45.75" customHeight="1" x14ac:dyDescent="0.2">
      <c r="A52" s="64">
        <v>1.43</v>
      </c>
      <c r="B52" s="61">
        <v>1353</v>
      </c>
      <c r="C52" s="54" t="s">
        <v>65</v>
      </c>
      <c r="D52" s="55" t="s">
        <v>113</v>
      </c>
      <c r="E52" s="169">
        <v>218</v>
      </c>
      <c r="F52" s="57"/>
      <c r="G52" s="57"/>
      <c r="H52" s="167"/>
      <c r="I52" s="167"/>
      <c r="J52" s="168"/>
      <c r="K52" s="168"/>
      <c r="L52" s="168"/>
      <c r="M52" s="168"/>
      <c r="N52" s="168"/>
      <c r="O52" s="168"/>
      <c r="P52" s="168"/>
      <c r="Q52" s="168"/>
      <c r="R52" s="168"/>
      <c r="S52" s="59">
        <v>200</v>
      </c>
      <c r="T52" s="60">
        <v>500000</v>
      </c>
    </row>
    <row r="53" spans="1:21" ht="56.25" customHeight="1" x14ac:dyDescent="0.2">
      <c r="A53" s="20">
        <v>1.44</v>
      </c>
      <c r="B53" s="61">
        <v>1353</v>
      </c>
      <c r="C53" s="54" t="s">
        <v>65</v>
      </c>
      <c r="D53" s="55" t="s">
        <v>114</v>
      </c>
      <c r="E53" s="169">
        <v>195.75</v>
      </c>
      <c r="F53" s="57"/>
      <c r="G53" s="57"/>
      <c r="H53" s="167"/>
      <c r="I53" s="167"/>
      <c r="J53" s="168"/>
      <c r="K53" s="168"/>
      <c r="L53" s="168"/>
      <c r="M53" s="168"/>
      <c r="N53" s="168"/>
      <c r="O53" s="168"/>
      <c r="P53" s="168"/>
      <c r="Q53" s="168"/>
      <c r="R53" s="168"/>
      <c r="S53" s="59">
        <v>200</v>
      </c>
      <c r="T53" s="60">
        <v>500000</v>
      </c>
    </row>
    <row r="54" spans="1:21" ht="68.25" customHeight="1" x14ac:dyDescent="0.2">
      <c r="A54" s="64">
        <v>1.45</v>
      </c>
      <c r="B54" s="61">
        <v>1354</v>
      </c>
      <c r="C54" s="54" t="s">
        <v>66</v>
      </c>
      <c r="D54" s="55" t="s">
        <v>155</v>
      </c>
      <c r="E54" s="169">
        <v>184</v>
      </c>
      <c r="F54" s="57"/>
      <c r="G54" s="57"/>
      <c r="H54" s="167"/>
      <c r="I54" s="167"/>
      <c r="J54" s="168"/>
      <c r="K54" s="168"/>
      <c r="L54" s="168"/>
      <c r="M54" s="168"/>
      <c r="N54" s="168"/>
      <c r="O54" s="168"/>
      <c r="P54" s="168"/>
      <c r="Q54" s="168"/>
      <c r="R54" s="168"/>
      <c r="S54" s="59">
        <v>294</v>
      </c>
      <c r="T54" s="60">
        <v>500000</v>
      </c>
    </row>
    <row r="55" spans="1:21" ht="39" customHeight="1" x14ac:dyDescent="0.2">
      <c r="A55" s="20">
        <v>1.46</v>
      </c>
      <c r="B55" s="61">
        <v>1355</v>
      </c>
      <c r="C55" s="54" t="s">
        <v>49</v>
      </c>
      <c r="D55" s="55" t="s">
        <v>135</v>
      </c>
      <c r="E55" s="169">
        <v>362</v>
      </c>
      <c r="F55" s="57"/>
      <c r="G55" s="57"/>
      <c r="H55" s="167"/>
      <c r="I55" s="167"/>
      <c r="J55" s="168"/>
      <c r="K55" s="168"/>
      <c r="L55" s="168"/>
      <c r="M55" s="168"/>
      <c r="N55" s="168"/>
      <c r="O55" s="168"/>
      <c r="P55" s="168"/>
      <c r="Q55" s="168"/>
      <c r="R55" s="168"/>
      <c r="S55" s="59">
        <v>450</v>
      </c>
      <c r="T55" s="60">
        <v>1000000</v>
      </c>
    </row>
    <row r="56" spans="1:21" ht="39" customHeight="1" x14ac:dyDescent="0.2">
      <c r="A56" s="64">
        <v>1.47</v>
      </c>
      <c r="B56" s="61">
        <v>1356</v>
      </c>
      <c r="C56" s="54" t="s">
        <v>77</v>
      </c>
      <c r="D56" s="66" t="s">
        <v>163</v>
      </c>
      <c r="E56" s="169">
        <v>477.5</v>
      </c>
      <c r="F56" s="57"/>
      <c r="G56" s="57"/>
      <c r="H56" s="167"/>
      <c r="I56" s="167"/>
      <c r="J56" s="168"/>
      <c r="K56" s="168"/>
      <c r="L56" s="168"/>
      <c r="M56" s="168"/>
      <c r="N56" s="168"/>
      <c r="O56" s="168"/>
      <c r="P56" s="168"/>
      <c r="Q56" s="168"/>
      <c r="R56" s="168"/>
      <c r="S56" s="59">
        <v>150</v>
      </c>
      <c r="T56" s="60">
        <v>1000000</v>
      </c>
    </row>
    <row r="57" spans="1:21" ht="39" customHeight="1" x14ac:dyDescent="0.2">
      <c r="A57" s="20">
        <v>1.48</v>
      </c>
      <c r="B57" s="61">
        <v>1357</v>
      </c>
      <c r="C57" s="54" t="s">
        <v>76</v>
      </c>
      <c r="D57" s="55" t="s">
        <v>107</v>
      </c>
      <c r="E57" s="169">
        <v>437.5</v>
      </c>
      <c r="F57" s="57"/>
      <c r="G57" s="57"/>
      <c r="H57" s="167"/>
      <c r="I57" s="167"/>
      <c r="J57" s="168"/>
      <c r="K57" s="168"/>
      <c r="L57" s="168"/>
      <c r="M57" s="168"/>
      <c r="N57" s="168"/>
      <c r="O57" s="168"/>
      <c r="P57" s="168"/>
      <c r="Q57" s="168"/>
      <c r="R57" s="168"/>
      <c r="S57" s="59">
        <v>150</v>
      </c>
      <c r="T57" s="60">
        <v>1000000</v>
      </c>
    </row>
    <row r="58" spans="1:21" ht="55.5" customHeight="1" x14ac:dyDescent="0.2">
      <c r="A58" s="64">
        <v>1.49</v>
      </c>
      <c r="B58" s="61">
        <v>1358</v>
      </c>
      <c r="C58" s="54" t="s">
        <v>75</v>
      </c>
      <c r="D58" s="55" t="s">
        <v>117</v>
      </c>
      <c r="E58" s="169">
        <v>396</v>
      </c>
      <c r="F58" s="57"/>
      <c r="G58" s="57"/>
      <c r="H58" s="167"/>
      <c r="I58" s="167"/>
      <c r="J58" s="168"/>
      <c r="K58" s="168"/>
      <c r="L58" s="168"/>
      <c r="M58" s="168"/>
      <c r="N58" s="168"/>
      <c r="O58" s="168"/>
      <c r="P58" s="168"/>
      <c r="Q58" s="168"/>
      <c r="R58" s="168"/>
      <c r="S58" s="59">
        <v>250</v>
      </c>
      <c r="T58" s="60">
        <v>1000000</v>
      </c>
    </row>
    <row r="59" spans="1:21" ht="39" customHeight="1" x14ac:dyDescent="0.2">
      <c r="A59" s="20">
        <v>1.5</v>
      </c>
      <c r="B59" s="61">
        <v>1359</v>
      </c>
      <c r="C59" s="54" t="s">
        <v>74</v>
      </c>
      <c r="D59" s="55" t="s">
        <v>109</v>
      </c>
      <c r="E59" s="169">
        <v>248</v>
      </c>
      <c r="F59" s="57"/>
      <c r="G59" s="57"/>
      <c r="H59" s="167"/>
      <c r="I59" s="167"/>
      <c r="J59" s="168"/>
      <c r="K59" s="168"/>
      <c r="L59" s="168"/>
      <c r="M59" s="168"/>
      <c r="N59" s="168"/>
      <c r="O59" s="168"/>
      <c r="P59" s="168"/>
      <c r="Q59" s="168"/>
      <c r="R59" s="168"/>
      <c r="S59" s="59">
        <v>200</v>
      </c>
      <c r="T59" s="60">
        <v>500000</v>
      </c>
    </row>
    <row r="60" spans="1:21" ht="39" customHeight="1" x14ac:dyDescent="0.2">
      <c r="A60" s="64">
        <v>1.51</v>
      </c>
      <c r="B60" s="61">
        <v>1359</v>
      </c>
      <c r="C60" s="54" t="s">
        <v>74</v>
      </c>
      <c r="D60" s="55" t="s">
        <v>110</v>
      </c>
      <c r="E60" s="169">
        <v>272.5</v>
      </c>
      <c r="F60" s="57"/>
      <c r="G60" s="57"/>
      <c r="H60" s="167"/>
      <c r="I60" s="167"/>
      <c r="J60" s="168"/>
      <c r="K60" s="168"/>
      <c r="L60" s="168"/>
      <c r="M60" s="168"/>
      <c r="N60" s="168"/>
      <c r="O60" s="168"/>
      <c r="P60" s="168"/>
      <c r="Q60" s="168"/>
      <c r="R60" s="168"/>
      <c r="S60" s="59">
        <v>200</v>
      </c>
      <c r="T60" s="60">
        <v>500000</v>
      </c>
    </row>
    <row r="61" spans="1:21" ht="39" customHeight="1" x14ac:dyDescent="0.2">
      <c r="A61" s="20">
        <v>1.52</v>
      </c>
      <c r="B61" s="61">
        <v>1360</v>
      </c>
      <c r="C61" s="54" t="s">
        <v>54</v>
      </c>
      <c r="D61" s="55" t="s">
        <v>55</v>
      </c>
      <c r="E61" s="169">
        <v>195.5</v>
      </c>
      <c r="F61" s="57"/>
      <c r="G61" s="57"/>
      <c r="H61" s="167"/>
      <c r="I61" s="167"/>
      <c r="J61" s="168"/>
      <c r="K61" s="168"/>
      <c r="L61" s="168"/>
      <c r="M61" s="168"/>
      <c r="N61" s="168"/>
      <c r="O61" s="168"/>
      <c r="P61" s="168"/>
      <c r="Q61" s="168"/>
      <c r="R61" s="168"/>
      <c r="S61" s="59">
        <v>100</v>
      </c>
      <c r="T61" s="60">
        <v>500000</v>
      </c>
    </row>
    <row r="62" spans="1:21" ht="65.25" customHeight="1" x14ac:dyDescent="0.2">
      <c r="A62" s="64">
        <v>1.53</v>
      </c>
      <c r="B62" s="61">
        <v>1360</v>
      </c>
      <c r="C62" s="54" t="s">
        <v>54</v>
      </c>
      <c r="D62" s="55" t="s">
        <v>56</v>
      </c>
      <c r="E62" s="169">
        <v>115</v>
      </c>
      <c r="F62" s="57"/>
      <c r="G62" s="57"/>
      <c r="H62" s="167"/>
      <c r="I62" s="167"/>
      <c r="J62" s="168"/>
      <c r="K62" s="168"/>
      <c r="L62" s="168"/>
      <c r="M62" s="168"/>
      <c r="N62" s="168"/>
      <c r="O62" s="168"/>
      <c r="P62" s="168"/>
      <c r="Q62" s="168"/>
      <c r="R62" s="168"/>
      <c r="S62" s="59">
        <v>10</v>
      </c>
      <c r="T62" s="60">
        <v>250000</v>
      </c>
    </row>
    <row r="63" spans="1:21" ht="53.25" customHeight="1" x14ac:dyDescent="0.2">
      <c r="A63" s="20">
        <v>1.54</v>
      </c>
      <c r="B63" s="61">
        <v>1360</v>
      </c>
      <c r="C63" s="54" t="s">
        <v>54</v>
      </c>
      <c r="D63" s="55" t="s">
        <v>180</v>
      </c>
      <c r="E63" s="169">
        <v>115</v>
      </c>
      <c r="F63" s="57"/>
      <c r="G63" s="57"/>
      <c r="H63" s="167"/>
      <c r="I63" s="167"/>
      <c r="J63" s="168"/>
      <c r="K63" s="168"/>
      <c r="L63" s="168"/>
      <c r="M63" s="168"/>
      <c r="N63" s="168"/>
      <c r="O63" s="168"/>
      <c r="P63" s="168"/>
      <c r="Q63" s="168"/>
      <c r="R63" s="168"/>
      <c r="S63" s="59">
        <v>15</v>
      </c>
      <c r="T63" s="60">
        <v>250000</v>
      </c>
    </row>
    <row r="64" spans="1:21" ht="39" customHeight="1" x14ac:dyDescent="0.2">
      <c r="A64" s="64">
        <v>1.55</v>
      </c>
      <c r="B64" s="61">
        <v>1361</v>
      </c>
      <c r="C64" s="54" t="s">
        <v>45</v>
      </c>
      <c r="D64" s="55" t="s">
        <v>46</v>
      </c>
      <c r="E64" s="169">
        <v>237</v>
      </c>
      <c r="F64" s="57"/>
      <c r="G64" s="57"/>
      <c r="H64" s="167"/>
      <c r="I64" s="167"/>
      <c r="J64" s="168"/>
      <c r="K64" s="168"/>
      <c r="L64" s="168"/>
      <c r="M64" s="168"/>
      <c r="N64" s="168"/>
      <c r="O64" s="168"/>
      <c r="P64" s="168"/>
      <c r="Q64" s="168"/>
      <c r="R64" s="168"/>
      <c r="S64" s="59">
        <v>25</v>
      </c>
      <c r="T64" s="60">
        <v>500000</v>
      </c>
    </row>
    <row r="65" spans="1:22" ht="27.75" customHeight="1" x14ac:dyDescent="0.2">
      <c r="A65" s="20">
        <v>1.56</v>
      </c>
      <c r="B65" s="61">
        <v>1370</v>
      </c>
      <c r="C65" s="54" t="s">
        <v>22</v>
      </c>
      <c r="D65" s="55" t="s">
        <v>23</v>
      </c>
      <c r="E65" s="169">
        <v>213</v>
      </c>
      <c r="F65" s="57"/>
      <c r="G65" s="57"/>
      <c r="H65" s="167"/>
      <c r="I65" s="167"/>
      <c r="J65" s="168"/>
      <c r="K65" s="168"/>
      <c r="L65" s="168"/>
      <c r="M65" s="168"/>
      <c r="N65" s="168"/>
      <c r="O65" s="168"/>
      <c r="P65" s="168"/>
      <c r="Q65" s="168"/>
      <c r="R65" s="168"/>
      <c r="S65" s="59">
        <v>45</v>
      </c>
      <c r="T65" s="60">
        <v>500000</v>
      </c>
    </row>
    <row r="66" spans="1:22" ht="26.25" customHeight="1" x14ac:dyDescent="0.2">
      <c r="A66" s="64">
        <v>1.57</v>
      </c>
      <c r="B66" s="61">
        <v>1370</v>
      </c>
      <c r="C66" s="54" t="s">
        <v>22</v>
      </c>
      <c r="D66" s="55" t="s">
        <v>24</v>
      </c>
      <c r="E66" s="169">
        <v>213</v>
      </c>
      <c r="F66" s="57"/>
      <c r="G66" s="57"/>
      <c r="H66" s="167"/>
      <c r="I66" s="167"/>
      <c r="J66" s="168"/>
      <c r="K66" s="168"/>
      <c r="L66" s="168"/>
      <c r="M66" s="168"/>
      <c r="N66" s="168"/>
      <c r="O66" s="168"/>
      <c r="P66" s="168"/>
      <c r="Q66" s="168"/>
      <c r="R66" s="168"/>
      <c r="S66" s="59">
        <v>50</v>
      </c>
      <c r="T66" s="60">
        <v>500000</v>
      </c>
    </row>
    <row r="67" spans="1:22" ht="28.5" customHeight="1" x14ac:dyDescent="0.2">
      <c r="A67" s="20">
        <v>1.58</v>
      </c>
      <c r="B67" s="61">
        <v>1371</v>
      </c>
      <c r="C67" s="54" t="s">
        <v>14</v>
      </c>
      <c r="D67" s="55" t="s">
        <v>15</v>
      </c>
      <c r="E67" s="169">
        <v>197.5</v>
      </c>
      <c r="F67" s="57"/>
      <c r="G67" s="57"/>
      <c r="H67" s="167"/>
      <c r="I67" s="167"/>
      <c r="J67" s="168"/>
      <c r="K67" s="168"/>
      <c r="L67" s="168"/>
      <c r="M67" s="168"/>
      <c r="N67" s="168"/>
      <c r="O67" s="168"/>
      <c r="P67" s="168"/>
      <c r="Q67" s="168"/>
      <c r="R67" s="168"/>
      <c r="S67" s="59">
        <v>250</v>
      </c>
      <c r="T67" s="60">
        <v>500000</v>
      </c>
    </row>
    <row r="68" spans="1:22" ht="25.5" customHeight="1" x14ac:dyDescent="0.2">
      <c r="A68" s="64">
        <v>1.59</v>
      </c>
      <c r="B68" s="61">
        <v>1371</v>
      </c>
      <c r="C68" s="54" t="s">
        <v>14</v>
      </c>
      <c r="D68" s="55" t="s">
        <v>16</v>
      </c>
      <c r="E68" s="169">
        <v>97.5</v>
      </c>
      <c r="F68" s="57"/>
      <c r="G68" s="57"/>
      <c r="H68" s="167"/>
      <c r="I68" s="167"/>
      <c r="J68" s="168"/>
      <c r="K68" s="168"/>
      <c r="L68" s="168"/>
      <c r="M68" s="168"/>
      <c r="N68" s="168"/>
      <c r="O68" s="168"/>
      <c r="P68" s="168"/>
      <c r="Q68" s="168"/>
      <c r="R68" s="168"/>
      <c r="S68" s="59">
        <v>60</v>
      </c>
      <c r="T68" s="60">
        <v>250000</v>
      </c>
    </row>
    <row r="69" spans="1:22" ht="28.5" customHeight="1" x14ac:dyDescent="0.2">
      <c r="A69" s="20">
        <v>1.6</v>
      </c>
      <c r="B69" s="61">
        <v>1371</v>
      </c>
      <c r="C69" s="54" t="s">
        <v>14</v>
      </c>
      <c r="D69" s="55" t="s">
        <v>17</v>
      </c>
      <c r="E69" s="169">
        <v>107.75</v>
      </c>
      <c r="F69" s="57"/>
      <c r="G69" s="57"/>
      <c r="H69" s="167"/>
      <c r="I69" s="167"/>
      <c r="J69" s="168"/>
      <c r="K69" s="168"/>
      <c r="L69" s="168"/>
      <c r="M69" s="168"/>
      <c r="N69" s="168"/>
      <c r="O69" s="168"/>
      <c r="P69" s="168"/>
      <c r="Q69" s="168"/>
      <c r="R69" s="168"/>
      <c r="S69" s="59">
        <v>100</v>
      </c>
      <c r="T69" s="60">
        <v>250000</v>
      </c>
    </row>
    <row r="70" spans="1:22" ht="41.25" customHeight="1" x14ac:dyDescent="0.2">
      <c r="A70" s="64">
        <v>1.61</v>
      </c>
      <c r="B70" s="61">
        <v>1372</v>
      </c>
      <c r="C70" s="65" t="s">
        <v>160</v>
      </c>
      <c r="D70" s="55" t="s">
        <v>48</v>
      </c>
      <c r="E70" s="169">
        <v>237</v>
      </c>
      <c r="F70" s="57"/>
      <c r="G70" s="57"/>
      <c r="H70" s="167"/>
      <c r="I70" s="167"/>
      <c r="J70" s="168"/>
      <c r="K70" s="168"/>
      <c r="L70" s="168"/>
      <c r="M70" s="168"/>
      <c r="N70" s="168"/>
      <c r="O70" s="168"/>
      <c r="P70" s="168"/>
      <c r="Q70" s="168"/>
      <c r="R70" s="168"/>
      <c r="S70" s="59">
        <v>10</v>
      </c>
      <c r="T70" s="60">
        <v>500000</v>
      </c>
    </row>
    <row r="71" spans="1:22" ht="58.5" customHeight="1" x14ac:dyDescent="0.2">
      <c r="A71" s="20">
        <v>1.62</v>
      </c>
      <c r="B71" s="61">
        <v>1372</v>
      </c>
      <c r="C71" s="65" t="s">
        <v>160</v>
      </c>
      <c r="D71" s="55" t="s">
        <v>136</v>
      </c>
      <c r="E71" s="169">
        <v>237</v>
      </c>
      <c r="F71" s="57"/>
      <c r="G71" s="57"/>
      <c r="H71" s="167"/>
      <c r="I71" s="167"/>
      <c r="J71" s="168"/>
      <c r="K71" s="168"/>
      <c r="L71" s="168"/>
      <c r="M71" s="168"/>
      <c r="N71" s="168"/>
      <c r="O71" s="168"/>
      <c r="P71" s="168"/>
      <c r="Q71" s="168"/>
      <c r="R71" s="168"/>
      <c r="S71" s="59">
        <v>8</v>
      </c>
      <c r="T71" s="60">
        <v>500000</v>
      </c>
    </row>
    <row r="72" spans="1:22" ht="51" x14ac:dyDescent="0.2">
      <c r="A72" s="64">
        <v>1.63</v>
      </c>
      <c r="B72" s="61">
        <v>1395</v>
      </c>
      <c r="C72" s="65" t="s">
        <v>32</v>
      </c>
      <c r="D72" s="55" t="s">
        <v>138</v>
      </c>
      <c r="E72" s="169">
        <v>125.5</v>
      </c>
      <c r="F72" s="57"/>
      <c r="G72" s="57"/>
      <c r="H72" s="167"/>
      <c r="I72" s="167"/>
      <c r="J72" s="168"/>
      <c r="K72" s="168"/>
      <c r="L72" s="168"/>
      <c r="M72" s="168"/>
      <c r="N72" s="168"/>
      <c r="O72" s="168"/>
      <c r="P72" s="168"/>
      <c r="Q72" s="168"/>
      <c r="R72" s="168"/>
      <c r="S72" s="59">
        <v>75</v>
      </c>
      <c r="T72" s="60">
        <v>350000</v>
      </c>
    </row>
    <row r="73" spans="1:22" ht="54" customHeight="1" x14ac:dyDescent="0.2">
      <c r="A73" s="20">
        <v>1.64</v>
      </c>
      <c r="B73" s="61">
        <v>1396</v>
      </c>
      <c r="C73" s="65" t="s">
        <v>186</v>
      </c>
      <c r="D73" s="55" t="s">
        <v>26</v>
      </c>
      <c r="E73" s="169">
        <v>445.25</v>
      </c>
      <c r="F73" s="57"/>
      <c r="G73" s="57"/>
      <c r="H73" s="167"/>
      <c r="I73" s="167"/>
      <c r="J73" s="168"/>
      <c r="K73" s="168"/>
      <c r="L73" s="168"/>
      <c r="M73" s="168"/>
      <c r="N73" s="168"/>
      <c r="O73" s="168"/>
      <c r="P73" s="168"/>
      <c r="Q73" s="168"/>
      <c r="R73" s="168"/>
      <c r="S73" s="59">
        <v>125</v>
      </c>
      <c r="T73" s="60">
        <v>500000</v>
      </c>
    </row>
    <row r="74" spans="1:22" ht="38.25" x14ac:dyDescent="0.2">
      <c r="A74" s="64">
        <v>1.65</v>
      </c>
      <c r="B74" s="61">
        <v>1397</v>
      </c>
      <c r="C74" s="54" t="s">
        <v>93</v>
      </c>
      <c r="D74" s="55" t="s">
        <v>116</v>
      </c>
      <c r="E74" s="169">
        <v>835.5</v>
      </c>
      <c r="F74" s="57"/>
      <c r="G74" s="57"/>
      <c r="H74" s="167"/>
      <c r="I74" s="167"/>
      <c r="J74" s="168"/>
      <c r="K74" s="168"/>
      <c r="L74" s="168"/>
      <c r="M74" s="168"/>
      <c r="N74" s="168"/>
      <c r="O74" s="168"/>
      <c r="P74" s="168"/>
      <c r="Q74" s="168"/>
      <c r="R74" s="168"/>
      <c r="S74" s="59">
        <v>150</v>
      </c>
      <c r="T74" s="60">
        <v>1000000</v>
      </c>
    </row>
    <row r="75" spans="1:22" ht="42.75" customHeight="1" x14ac:dyDescent="0.2">
      <c r="A75" s="20">
        <v>1.66</v>
      </c>
      <c r="B75" s="61">
        <v>1398</v>
      </c>
      <c r="C75" s="54" t="s">
        <v>33</v>
      </c>
      <c r="D75" s="55" t="s">
        <v>139</v>
      </c>
      <c r="E75" s="169">
        <v>655.5</v>
      </c>
      <c r="F75" s="57"/>
      <c r="G75" s="57"/>
      <c r="H75" s="167"/>
      <c r="I75" s="167"/>
      <c r="J75" s="168"/>
      <c r="K75" s="168"/>
      <c r="L75" s="168"/>
      <c r="M75" s="168"/>
      <c r="N75" s="168"/>
      <c r="O75" s="168"/>
      <c r="P75" s="168"/>
      <c r="Q75" s="168"/>
      <c r="R75" s="168"/>
      <c r="S75" s="59">
        <v>16</v>
      </c>
      <c r="T75" s="60">
        <v>600000</v>
      </c>
    </row>
    <row r="76" spans="1:22" ht="29.25" customHeight="1" x14ac:dyDescent="0.2">
      <c r="A76" s="64">
        <v>1.67</v>
      </c>
      <c r="B76" s="61">
        <v>1398</v>
      </c>
      <c r="C76" s="75" t="s">
        <v>33</v>
      </c>
      <c r="D76" s="55" t="s">
        <v>242</v>
      </c>
      <c r="E76" s="169"/>
      <c r="F76" s="57"/>
      <c r="G76" s="57"/>
      <c r="H76" s="167"/>
      <c r="I76" s="167"/>
      <c r="J76" s="168"/>
      <c r="K76" s="168"/>
      <c r="L76" s="168"/>
      <c r="M76" s="168"/>
      <c r="N76" s="168"/>
      <c r="O76" s="168"/>
      <c r="P76" s="168"/>
      <c r="Q76" s="168"/>
      <c r="R76" s="168"/>
      <c r="S76" s="59">
        <v>40</v>
      </c>
      <c r="T76" s="60">
        <v>350000</v>
      </c>
      <c r="U76" s="34">
        <v>1</v>
      </c>
      <c r="V76" s="34">
        <v>7</v>
      </c>
    </row>
    <row r="77" spans="1:22" ht="72.75" customHeight="1" x14ac:dyDescent="0.2">
      <c r="A77" s="20">
        <v>1.68</v>
      </c>
      <c r="B77" s="61">
        <v>1399</v>
      </c>
      <c r="C77" s="54" t="s">
        <v>19</v>
      </c>
      <c r="D77" s="55" t="s">
        <v>20</v>
      </c>
      <c r="E77" s="169">
        <v>190</v>
      </c>
      <c r="F77" s="57"/>
      <c r="G77" s="57"/>
      <c r="H77" s="167"/>
      <c r="I77" s="167"/>
      <c r="J77" s="168"/>
      <c r="K77" s="168"/>
      <c r="L77" s="168"/>
      <c r="M77" s="168"/>
      <c r="N77" s="168"/>
      <c r="O77" s="168"/>
      <c r="P77" s="168"/>
      <c r="Q77" s="168"/>
      <c r="R77" s="168"/>
      <c r="S77" s="59">
        <v>55</v>
      </c>
      <c r="T77" s="60">
        <v>500000</v>
      </c>
    </row>
    <row r="78" spans="1:22" ht="30" customHeight="1" x14ac:dyDescent="0.2">
      <c r="A78" s="64">
        <v>1.69</v>
      </c>
      <c r="B78" s="61">
        <v>1399</v>
      </c>
      <c r="C78" s="54" t="s">
        <v>19</v>
      </c>
      <c r="D78" s="55" t="s">
        <v>21</v>
      </c>
      <c r="E78" s="169">
        <v>218.5</v>
      </c>
      <c r="F78" s="57"/>
      <c r="G78" s="57"/>
      <c r="H78" s="167"/>
      <c r="I78" s="167"/>
      <c r="J78" s="168"/>
      <c r="K78" s="168"/>
      <c r="L78" s="168"/>
      <c r="M78" s="168"/>
      <c r="N78" s="168"/>
      <c r="O78" s="168"/>
      <c r="P78" s="168"/>
      <c r="Q78" s="168"/>
      <c r="R78" s="168"/>
      <c r="S78" s="59">
        <v>30</v>
      </c>
      <c r="T78" s="60">
        <v>500000</v>
      </c>
    </row>
    <row r="79" spans="1:22" ht="42.75" customHeight="1" x14ac:dyDescent="0.2">
      <c r="A79" s="20">
        <v>1.7</v>
      </c>
      <c r="B79" s="61">
        <v>1400</v>
      </c>
      <c r="C79" s="54" t="s">
        <v>4</v>
      </c>
      <c r="D79" s="55" t="s">
        <v>12</v>
      </c>
      <c r="E79" s="169">
        <v>490</v>
      </c>
      <c r="F79" s="57"/>
      <c r="G79" s="57"/>
      <c r="H79" s="167"/>
      <c r="I79" s="167"/>
      <c r="J79" s="168"/>
      <c r="K79" s="168"/>
      <c r="L79" s="168"/>
      <c r="M79" s="168"/>
      <c r="N79" s="168"/>
      <c r="O79" s="168"/>
      <c r="P79" s="168"/>
      <c r="Q79" s="168"/>
      <c r="R79" s="168"/>
      <c r="S79" s="59">
        <v>300</v>
      </c>
      <c r="T79" s="60">
        <v>500000</v>
      </c>
    </row>
    <row r="80" spans="1:22" ht="45" customHeight="1" x14ac:dyDescent="0.2">
      <c r="A80" s="64">
        <v>1.71</v>
      </c>
      <c r="B80" s="61">
        <v>1400</v>
      </c>
      <c r="C80" s="54" t="s">
        <v>4</v>
      </c>
      <c r="D80" s="55" t="s">
        <v>140</v>
      </c>
      <c r="E80" s="169">
        <v>238</v>
      </c>
      <c r="F80" s="57"/>
      <c r="G80" s="57"/>
      <c r="H80" s="167"/>
      <c r="I80" s="167"/>
      <c r="J80" s="168"/>
      <c r="K80" s="168"/>
      <c r="L80" s="168"/>
      <c r="M80" s="168"/>
      <c r="N80" s="168"/>
      <c r="O80" s="168"/>
      <c r="P80" s="168"/>
      <c r="Q80" s="168"/>
      <c r="R80" s="168"/>
      <c r="S80" s="59">
        <v>150</v>
      </c>
      <c r="T80" s="60">
        <v>500000</v>
      </c>
    </row>
    <row r="81" spans="1:22" ht="48" customHeight="1" x14ac:dyDescent="0.2">
      <c r="A81" s="20">
        <v>1.72</v>
      </c>
      <c r="B81" s="61">
        <v>1401</v>
      </c>
      <c r="C81" s="54" t="s">
        <v>53</v>
      </c>
      <c r="D81" s="70" t="s">
        <v>189</v>
      </c>
      <c r="E81" s="169">
        <v>238</v>
      </c>
      <c r="F81" s="57"/>
      <c r="G81" s="57"/>
      <c r="H81" s="167"/>
      <c r="I81" s="167"/>
      <c r="J81" s="168"/>
      <c r="K81" s="168"/>
      <c r="L81" s="168"/>
      <c r="M81" s="168"/>
      <c r="N81" s="168"/>
      <c r="O81" s="168"/>
      <c r="P81" s="168"/>
      <c r="Q81" s="168"/>
      <c r="R81" s="168"/>
      <c r="S81" s="72">
        <v>40</v>
      </c>
      <c r="T81" s="73">
        <v>500000</v>
      </c>
    </row>
    <row r="82" spans="1:22" ht="42.75" customHeight="1" x14ac:dyDescent="0.2">
      <c r="A82" s="64">
        <v>1.73</v>
      </c>
      <c r="B82" s="61">
        <v>1401</v>
      </c>
      <c r="C82" s="54" t="s">
        <v>53</v>
      </c>
      <c r="D82" s="70" t="s">
        <v>141</v>
      </c>
      <c r="E82" s="169">
        <v>238.25</v>
      </c>
      <c r="F82" s="57"/>
      <c r="G82" s="57"/>
      <c r="H82" s="167"/>
      <c r="I82" s="167"/>
      <c r="J82" s="168"/>
      <c r="K82" s="168"/>
      <c r="L82" s="168"/>
      <c r="M82" s="168"/>
      <c r="N82" s="168"/>
      <c r="O82" s="168"/>
      <c r="P82" s="168"/>
      <c r="Q82" s="168"/>
      <c r="R82" s="168"/>
      <c r="S82" s="72">
        <v>45</v>
      </c>
      <c r="T82" s="73">
        <v>500000</v>
      </c>
    </row>
    <row r="83" spans="1:22" ht="52.5" customHeight="1" x14ac:dyDescent="0.2">
      <c r="A83" s="20">
        <v>1.74</v>
      </c>
      <c r="B83" s="61">
        <v>1405</v>
      </c>
      <c r="C83" s="54" t="s">
        <v>92</v>
      </c>
      <c r="D83" s="55" t="s">
        <v>148</v>
      </c>
      <c r="E83" s="169">
        <v>279.25</v>
      </c>
      <c r="F83" s="57"/>
      <c r="G83" s="57"/>
      <c r="H83" s="167"/>
      <c r="I83" s="167"/>
      <c r="J83" s="168"/>
      <c r="K83" s="168"/>
      <c r="L83" s="168"/>
      <c r="M83" s="168"/>
      <c r="N83" s="168"/>
      <c r="O83" s="168"/>
      <c r="P83" s="168"/>
      <c r="Q83" s="168"/>
      <c r="R83" s="168"/>
      <c r="S83" s="59">
        <v>150</v>
      </c>
      <c r="T83" s="60">
        <v>500000</v>
      </c>
    </row>
    <row r="84" spans="1:22" ht="30" customHeight="1" x14ac:dyDescent="0.2">
      <c r="A84" s="64">
        <v>1.75</v>
      </c>
      <c r="B84" s="61">
        <v>1405</v>
      </c>
      <c r="C84" s="54" t="s">
        <v>92</v>
      </c>
      <c r="D84" s="55" t="s">
        <v>147</v>
      </c>
      <c r="E84" s="169">
        <v>213.5</v>
      </c>
      <c r="F84" s="57"/>
      <c r="G84" s="57"/>
      <c r="H84" s="167"/>
      <c r="I84" s="167"/>
      <c r="J84" s="168"/>
      <c r="K84" s="168"/>
      <c r="L84" s="168"/>
      <c r="M84" s="168"/>
      <c r="N84" s="168"/>
      <c r="O84" s="168"/>
      <c r="P84" s="168"/>
      <c r="Q84" s="168"/>
      <c r="R84" s="168"/>
      <c r="S84" s="59">
        <v>500</v>
      </c>
      <c r="T84" s="60">
        <v>500000</v>
      </c>
    </row>
    <row r="85" spans="1:22" ht="46.5" customHeight="1" x14ac:dyDescent="0.2">
      <c r="A85" s="20">
        <v>1.76</v>
      </c>
      <c r="B85" s="61">
        <v>1411</v>
      </c>
      <c r="C85" s="54" t="s">
        <v>51</v>
      </c>
      <c r="D85" s="55" t="s">
        <v>52</v>
      </c>
      <c r="E85" s="169">
        <v>887.5</v>
      </c>
      <c r="F85" s="57"/>
      <c r="G85" s="57"/>
      <c r="H85" s="167"/>
      <c r="I85" s="167"/>
      <c r="J85" s="168"/>
      <c r="K85" s="168"/>
      <c r="L85" s="168"/>
      <c r="M85" s="168"/>
      <c r="N85" s="168"/>
      <c r="O85" s="168"/>
      <c r="P85" s="168"/>
      <c r="Q85" s="168"/>
      <c r="R85" s="168"/>
      <c r="S85" s="59">
        <v>250</v>
      </c>
      <c r="T85" s="60">
        <v>1000000</v>
      </c>
    </row>
    <row r="86" spans="1:22" ht="30" customHeight="1" x14ac:dyDescent="0.2">
      <c r="A86" s="64">
        <v>1.77</v>
      </c>
      <c r="B86" s="61">
        <v>1412</v>
      </c>
      <c r="C86" s="128" t="s">
        <v>72</v>
      </c>
      <c r="D86" s="55" t="s">
        <v>101</v>
      </c>
      <c r="E86" s="169">
        <v>235.5</v>
      </c>
      <c r="F86" s="57"/>
      <c r="G86" s="57"/>
      <c r="H86" s="167"/>
      <c r="I86" s="167"/>
      <c r="J86" s="168"/>
      <c r="K86" s="168"/>
      <c r="L86" s="168"/>
      <c r="M86" s="168"/>
      <c r="N86" s="168"/>
      <c r="O86" s="168"/>
      <c r="P86" s="168"/>
      <c r="Q86" s="168"/>
      <c r="R86" s="168"/>
      <c r="S86" s="59">
        <v>1500</v>
      </c>
      <c r="T86" s="60">
        <v>500000</v>
      </c>
    </row>
    <row r="87" spans="1:22" ht="41.25" customHeight="1" x14ac:dyDescent="0.2">
      <c r="A87" s="20">
        <v>1.78</v>
      </c>
      <c r="B87" s="61">
        <v>1413</v>
      </c>
      <c r="C87" s="75" t="s">
        <v>73</v>
      </c>
      <c r="D87" s="55" t="s">
        <v>118</v>
      </c>
      <c r="E87" s="169"/>
      <c r="F87" s="57"/>
      <c r="G87" s="57"/>
      <c r="H87" s="167"/>
      <c r="I87" s="167"/>
      <c r="J87" s="168"/>
      <c r="K87" s="168"/>
      <c r="L87" s="168"/>
      <c r="M87" s="168"/>
      <c r="N87" s="168"/>
      <c r="O87" s="168"/>
      <c r="P87" s="168"/>
      <c r="Q87" s="168"/>
      <c r="R87" s="168"/>
      <c r="S87" s="59">
        <v>200</v>
      </c>
      <c r="T87" s="60">
        <v>500000</v>
      </c>
    </row>
    <row r="88" spans="1:22" ht="30" customHeight="1" x14ac:dyDescent="0.2">
      <c r="A88" s="64">
        <v>1.79</v>
      </c>
      <c r="B88" s="61">
        <v>1413</v>
      </c>
      <c r="C88" s="75" t="s">
        <v>73</v>
      </c>
      <c r="D88" s="55" t="s">
        <v>243</v>
      </c>
      <c r="E88" s="169">
        <v>140</v>
      </c>
      <c r="F88" s="57"/>
      <c r="G88" s="57"/>
      <c r="H88" s="167"/>
      <c r="I88" s="167"/>
      <c r="J88" s="168"/>
      <c r="K88" s="168"/>
      <c r="L88" s="168"/>
      <c r="M88" s="168"/>
      <c r="N88" s="168"/>
      <c r="O88" s="168"/>
      <c r="P88" s="168"/>
      <c r="Q88" s="168"/>
      <c r="R88" s="168"/>
      <c r="S88" s="59">
        <v>25</v>
      </c>
      <c r="T88" s="60">
        <v>300000</v>
      </c>
      <c r="U88" s="34">
        <v>1</v>
      </c>
    </row>
    <row r="89" spans="1:22" ht="39.75" customHeight="1" x14ac:dyDescent="0.2">
      <c r="A89" s="20">
        <v>1.8</v>
      </c>
      <c r="B89" s="61">
        <v>1414</v>
      </c>
      <c r="C89" s="75" t="s">
        <v>68</v>
      </c>
      <c r="D89" s="55" t="s">
        <v>143</v>
      </c>
      <c r="E89" s="169">
        <v>201.5</v>
      </c>
      <c r="F89" s="57"/>
      <c r="G89" s="57"/>
      <c r="H89" s="167"/>
      <c r="I89" s="167"/>
      <c r="J89" s="168"/>
      <c r="K89" s="168"/>
      <c r="L89" s="168"/>
      <c r="M89" s="168"/>
      <c r="N89" s="168"/>
      <c r="O89" s="168"/>
      <c r="P89" s="168"/>
      <c r="Q89" s="168"/>
      <c r="R89" s="168"/>
      <c r="S89" s="59">
        <v>200</v>
      </c>
      <c r="T89" s="60">
        <v>500000</v>
      </c>
    </row>
    <row r="90" spans="1:22" ht="33" customHeight="1" x14ac:dyDescent="0.2">
      <c r="A90" s="64">
        <v>1.81</v>
      </c>
      <c r="B90" s="61">
        <v>1414</v>
      </c>
      <c r="C90" s="75" t="s">
        <v>68</v>
      </c>
      <c r="D90" s="55" t="s">
        <v>244</v>
      </c>
      <c r="E90" s="169">
        <v>140</v>
      </c>
      <c r="F90" s="57"/>
      <c r="G90" s="57"/>
      <c r="H90" s="167"/>
      <c r="I90" s="167"/>
      <c r="J90" s="168"/>
      <c r="K90" s="168"/>
      <c r="L90" s="168"/>
      <c r="M90" s="168"/>
      <c r="N90" s="168"/>
      <c r="O90" s="168"/>
      <c r="P90" s="168"/>
      <c r="Q90" s="168"/>
      <c r="R90" s="168"/>
      <c r="S90" s="59">
        <v>50</v>
      </c>
      <c r="T90" s="60">
        <v>300000</v>
      </c>
      <c r="U90" s="34">
        <v>1</v>
      </c>
    </row>
    <row r="91" spans="1:22" ht="42.75" customHeight="1" x14ac:dyDescent="0.2">
      <c r="A91" s="20">
        <v>1.82</v>
      </c>
      <c r="B91" s="53">
        <v>1415</v>
      </c>
      <c r="C91" s="75" t="s">
        <v>57</v>
      </c>
      <c r="D91" s="55" t="s">
        <v>58</v>
      </c>
      <c r="E91" s="169">
        <v>641.5</v>
      </c>
      <c r="F91" s="57"/>
      <c r="G91" s="57"/>
      <c r="H91" s="167"/>
      <c r="I91" s="167"/>
      <c r="J91" s="168"/>
      <c r="K91" s="168"/>
      <c r="L91" s="168"/>
      <c r="M91" s="168"/>
      <c r="N91" s="168"/>
      <c r="O91" s="168"/>
      <c r="P91" s="168"/>
      <c r="Q91" s="168"/>
      <c r="R91" s="168"/>
      <c r="S91" s="59">
        <v>198</v>
      </c>
      <c r="T91" s="60">
        <v>700000</v>
      </c>
    </row>
    <row r="92" spans="1:22" ht="42" customHeight="1" x14ac:dyDescent="0.2">
      <c r="A92" s="64">
        <v>1.83</v>
      </c>
      <c r="B92" s="53">
        <v>1415</v>
      </c>
      <c r="C92" s="75" t="s">
        <v>57</v>
      </c>
      <c r="D92" s="55" t="s">
        <v>166</v>
      </c>
      <c r="E92" s="169">
        <v>137.25</v>
      </c>
      <c r="F92" s="57"/>
      <c r="G92" s="57"/>
      <c r="H92" s="167"/>
      <c r="I92" s="167"/>
      <c r="J92" s="168"/>
      <c r="K92" s="168"/>
      <c r="L92" s="168"/>
      <c r="M92" s="168"/>
      <c r="N92" s="168"/>
      <c r="O92" s="168"/>
      <c r="P92" s="168"/>
      <c r="Q92" s="168"/>
      <c r="R92" s="168"/>
      <c r="S92" s="59">
        <v>10</v>
      </c>
      <c r="T92" s="60">
        <v>300000</v>
      </c>
    </row>
    <row r="93" spans="1:22" ht="34.5" customHeight="1" x14ac:dyDescent="0.2">
      <c r="A93" s="20">
        <v>1.84</v>
      </c>
      <c r="B93" s="53">
        <v>1418</v>
      </c>
      <c r="C93" s="129" t="s">
        <v>29</v>
      </c>
      <c r="D93" s="55" t="s">
        <v>245</v>
      </c>
      <c r="E93" s="169"/>
      <c r="F93" s="57"/>
      <c r="G93" s="57"/>
      <c r="H93" s="167"/>
      <c r="I93" s="167"/>
      <c r="J93" s="168"/>
      <c r="K93" s="168"/>
      <c r="L93" s="168"/>
      <c r="M93" s="168"/>
      <c r="N93" s="168"/>
      <c r="O93" s="168"/>
      <c r="P93" s="168"/>
      <c r="Q93" s="168"/>
      <c r="R93" s="168"/>
      <c r="S93" s="59">
        <v>100</v>
      </c>
      <c r="T93" s="60">
        <v>300000</v>
      </c>
      <c r="U93" s="34">
        <v>1</v>
      </c>
      <c r="V93" s="34">
        <v>7</v>
      </c>
    </row>
    <row r="94" spans="1:22" ht="27.75" customHeight="1" x14ac:dyDescent="0.2">
      <c r="A94" s="64">
        <v>1.85</v>
      </c>
      <c r="B94" s="53">
        <v>1418</v>
      </c>
      <c r="C94" s="129" t="s">
        <v>29</v>
      </c>
      <c r="D94" s="55" t="s">
        <v>149</v>
      </c>
      <c r="E94" s="169"/>
      <c r="F94" s="57"/>
      <c r="G94" s="57"/>
      <c r="H94" s="167"/>
      <c r="I94" s="167"/>
      <c r="J94" s="168"/>
      <c r="K94" s="168"/>
      <c r="L94" s="168"/>
      <c r="M94" s="168"/>
      <c r="N94" s="168"/>
      <c r="O94" s="168"/>
      <c r="P94" s="168"/>
      <c r="Q94" s="168"/>
      <c r="R94" s="168"/>
      <c r="S94" s="59">
        <v>100</v>
      </c>
      <c r="T94" s="60">
        <v>300000</v>
      </c>
    </row>
    <row r="95" spans="1:22" ht="27.75" customHeight="1" x14ac:dyDescent="0.2">
      <c r="A95" s="20">
        <v>1.86</v>
      </c>
      <c r="B95" s="74">
        <v>1419</v>
      </c>
      <c r="C95" s="75" t="s">
        <v>10</v>
      </c>
      <c r="D95" s="55" t="s">
        <v>11</v>
      </c>
      <c r="E95" s="169">
        <v>188</v>
      </c>
      <c r="F95" s="57"/>
      <c r="G95" s="57"/>
      <c r="H95" s="167"/>
      <c r="I95" s="167"/>
      <c r="J95" s="168"/>
      <c r="K95" s="168"/>
      <c r="L95" s="168"/>
      <c r="M95" s="168"/>
      <c r="N95" s="168"/>
      <c r="O95" s="168"/>
      <c r="P95" s="168"/>
      <c r="Q95" s="168"/>
      <c r="R95" s="168"/>
      <c r="S95" s="59">
        <v>200</v>
      </c>
      <c r="T95" s="60">
        <v>500000</v>
      </c>
    </row>
    <row r="96" spans="1:22" ht="39.75" customHeight="1" x14ac:dyDescent="0.2">
      <c r="A96" s="64">
        <v>1.87</v>
      </c>
      <c r="B96" s="74">
        <v>1419</v>
      </c>
      <c r="C96" s="75" t="s">
        <v>10</v>
      </c>
      <c r="D96" s="66" t="s">
        <v>246</v>
      </c>
      <c r="E96" s="169"/>
      <c r="F96" s="57"/>
      <c r="G96" s="57"/>
      <c r="H96" s="167"/>
      <c r="I96" s="167"/>
      <c r="J96" s="168"/>
      <c r="K96" s="168"/>
      <c r="L96" s="168"/>
      <c r="M96" s="168"/>
      <c r="N96" s="168"/>
      <c r="O96" s="168"/>
      <c r="P96" s="168"/>
      <c r="Q96" s="168"/>
      <c r="R96" s="168"/>
      <c r="S96" s="59">
        <v>200</v>
      </c>
      <c r="T96" s="60">
        <v>500000</v>
      </c>
      <c r="U96" s="34">
        <v>1</v>
      </c>
    </row>
    <row r="97" spans="1:22" ht="41.25" customHeight="1" x14ac:dyDescent="0.2">
      <c r="A97" s="20">
        <v>1.88</v>
      </c>
      <c r="B97" s="61">
        <v>1420</v>
      </c>
      <c r="C97" s="129" t="s">
        <v>27</v>
      </c>
      <c r="D97" s="55" t="s">
        <v>150</v>
      </c>
      <c r="E97" s="169"/>
      <c r="F97" s="57"/>
      <c r="G97" s="57"/>
      <c r="H97" s="167"/>
      <c r="I97" s="167"/>
      <c r="J97" s="168"/>
      <c r="K97" s="168"/>
      <c r="L97" s="168"/>
      <c r="M97" s="168"/>
      <c r="N97" s="168"/>
      <c r="O97" s="168"/>
      <c r="P97" s="168"/>
      <c r="Q97" s="168"/>
      <c r="R97" s="168"/>
      <c r="S97" s="59">
        <v>300</v>
      </c>
      <c r="T97" s="60">
        <v>500000</v>
      </c>
      <c r="U97" s="34">
        <v>2</v>
      </c>
      <c r="V97" s="34">
        <v>7</v>
      </c>
    </row>
    <row r="98" spans="1:22" ht="40.5" customHeight="1" x14ac:dyDescent="0.2">
      <c r="A98" s="64">
        <v>1.89</v>
      </c>
      <c r="B98" s="61">
        <v>1421</v>
      </c>
      <c r="C98" s="75" t="s">
        <v>38</v>
      </c>
      <c r="D98" s="55" t="s">
        <v>39</v>
      </c>
      <c r="E98" s="169"/>
      <c r="F98" s="57"/>
      <c r="G98" s="57"/>
      <c r="H98" s="167"/>
      <c r="I98" s="167"/>
      <c r="J98" s="168"/>
      <c r="K98" s="168"/>
      <c r="L98" s="168"/>
      <c r="M98" s="168"/>
      <c r="N98" s="168"/>
      <c r="O98" s="168"/>
      <c r="P98" s="168"/>
      <c r="Q98" s="168"/>
      <c r="R98" s="168"/>
      <c r="S98" s="59">
        <v>35</v>
      </c>
      <c r="T98" s="60">
        <v>500000</v>
      </c>
      <c r="U98" s="34">
        <v>2</v>
      </c>
      <c r="V98" s="34">
        <v>7</v>
      </c>
    </row>
    <row r="99" spans="1:22" ht="57.75" customHeight="1" x14ac:dyDescent="0.2">
      <c r="A99" s="20">
        <v>1.9</v>
      </c>
      <c r="B99" s="61">
        <v>1421</v>
      </c>
      <c r="C99" s="75" t="s">
        <v>38</v>
      </c>
      <c r="D99" s="55" t="s">
        <v>168</v>
      </c>
      <c r="E99" s="169">
        <v>139.5</v>
      </c>
      <c r="F99" s="57"/>
      <c r="G99" s="57"/>
      <c r="H99" s="167"/>
      <c r="I99" s="167"/>
      <c r="J99" s="168"/>
      <c r="K99" s="168"/>
      <c r="L99" s="168"/>
      <c r="M99" s="168"/>
      <c r="N99" s="168"/>
      <c r="O99" s="168"/>
      <c r="P99" s="168"/>
      <c r="Q99" s="168"/>
      <c r="R99" s="168"/>
      <c r="S99" s="59">
        <v>15</v>
      </c>
      <c r="T99" s="60">
        <v>300000</v>
      </c>
    </row>
    <row r="100" spans="1:22" ht="55.5" customHeight="1" x14ac:dyDescent="0.2">
      <c r="A100" s="64">
        <v>1.91</v>
      </c>
      <c r="B100" s="61">
        <v>1421</v>
      </c>
      <c r="C100" s="75" t="s">
        <v>38</v>
      </c>
      <c r="D100" s="55" t="s">
        <v>169</v>
      </c>
      <c r="E100" s="169">
        <v>75</v>
      </c>
      <c r="F100" s="57"/>
      <c r="G100" s="57"/>
      <c r="H100" s="167"/>
      <c r="I100" s="167"/>
      <c r="J100" s="168"/>
      <c r="K100" s="168"/>
      <c r="L100" s="168"/>
      <c r="M100" s="168"/>
      <c r="N100" s="168"/>
      <c r="O100" s="168"/>
      <c r="P100" s="168"/>
      <c r="Q100" s="168"/>
      <c r="R100" s="168"/>
      <c r="S100" s="59">
        <v>20</v>
      </c>
      <c r="T100" s="60">
        <v>200000</v>
      </c>
    </row>
    <row r="101" spans="1:22" ht="54" customHeight="1" x14ac:dyDescent="0.2">
      <c r="A101" s="20">
        <v>1.92</v>
      </c>
      <c r="B101" s="61">
        <v>1422</v>
      </c>
      <c r="C101" s="128" t="s">
        <v>18</v>
      </c>
      <c r="D101" s="55" t="s">
        <v>170</v>
      </c>
      <c r="E101" s="169">
        <v>189.5</v>
      </c>
      <c r="F101" s="57"/>
      <c r="G101" s="57"/>
      <c r="H101" s="167"/>
      <c r="I101" s="167"/>
      <c r="J101" s="168"/>
      <c r="K101" s="168"/>
      <c r="L101" s="168"/>
      <c r="M101" s="168"/>
      <c r="N101" s="168"/>
      <c r="O101" s="168"/>
      <c r="P101" s="168"/>
      <c r="Q101" s="168"/>
      <c r="R101" s="168"/>
      <c r="S101" s="59">
        <v>50</v>
      </c>
      <c r="T101" s="60">
        <v>500000</v>
      </c>
    </row>
    <row r="102" spans="1:22" ht="27.75" customHeight="1" x14ac:dyDescent="0.2">
      <c r="A102" s="64">
        <v>1.93</v>
      </c>
      <c r="B102" s="61">
        <v>1422</v>
      </c>
      <c r="C102" s="128" t="s">
        <v>18</v>
      </c>
      <c r="D102" s="55" t="s">
        <v>154</v>
      </c>
      <c r="E102" s="169">
        <v>218.75</v>
      </c>
      <c r="F102" s="57"/>
      <c r="G102" s="57"/>
      <c r="H102" s="167"/>
      <c r="I102" s="167"/>
      <c r="J102" s="168"/>
      <c r="K102" s="168"/>
      <c r="L102" s="168"/>
      <c r="M102" s="168"/>
      <c r="N102" s="168"/>
      <c r="O102" s="168"/>
      <c r="P102" s="168"/>
      <c r="Q102" s="168"/>
      <c r="R102" s="168"/>
      <c r="S102" s="59">
        <v>200</v>
      </c>
      <c r="T102" s="60">
        <v>500000</v>
      </c>
    </row>
    <row r="103" spans="1:22" ht="57.75" customHeight="1" x14ac:dyDescent="0.2">
      <c r="A103" s="20">
        <v>1.94</v>
      </c>
      <c r="B103" s="61">
        <v>1423</v>
      </c>
      <c r="C103" s="128" t="s">
        <v>69</v>
      </c>
      <c r="D103" s="55" t="s">
        <v>247</v>
      </c>
      <c r="E103" s="169"/>
      <c r="F103" s="57"/>
      <c r="G103" s="57"/>
      <c r="H103" s="167"/>
      <c r="I103" s="167"/>
      <c r="J103" s="168"/>
      <c r="K103" s="168"/>
      <c r="L103" s="168"/>
      <c r="M103" s="168"/>
      <c r="N103" s="168"/>
      <c r="O103" s="168"/>
      <c r="P103" s="168"/>
      <c r="Q103" s="168"/>
      <c r="R103" s="168"/>
      <c r="S103" s="59">
        <v>500</v>
      </c>
      <c r="T103" s="60">
        <v>600000</v>
      </c>
      <c r="U103" s="34">
        <v>1</v>
      </c>
      <c r="V103" s="34">
        <v>7</v>
      </c>
    </row>
    <row r="104" spans="1:22" ht="41.25" customHeight="1" x14ac:dyDescent="0.2">
      <c r="A104" s="64">
        <v>1.95</v>
      </c>
      <c r="B104" s="61">
        <v>1423</v>
      </c>
      <c r="C104" s="128" t="s">
        <v>69</v>
      </c>
      <c r="D104" s="55" t="s">
        <v>248</v>
      </c>
      <c r="E104" s="169"/>
      <c r="F104" s="57"/>
      <c r="G104" s="57"/>
      <c r="H104" s="167"/>
      <c r="I104" s="167"/>
      <c r="J104" s="168"/>
      <c r="K104" s="168"/>
      <c r="L104" s="168"/>
      <c r="M104" s="168"/>
      <c r="N104" s="168"/>
      <c r="O104" s="168"/>
      <c r="P104" s="168"/>
      <c r="Q104" s="168"/>
      <c r="R104" s="168"/>
      <c r="S104" s="59">
        <v>300</v>
      </c>
      <c r="T104" s="60">
        <v>400000</v>
      </c>
      <c r="U104" s="34">
        <v>1</v>
      </c>
      <c r="V104" s="34">
        <v>7</v>
      </c>
    </row>
    <row r="105" spans="1:22" ht="34.5" customHeight="1" x14ac:dyDescent="0.2">
      <c r="A105" s="50">
        <v>1.96</v>
      </c>
      <c r="B105" s="61">
        <v>1425</v>
      </c>
      <c r="C105" s="75" t="s">
        <v>34</v>
      </c>
      <c r="D105" s="55" t="s">
        <v>35</v>
      </c>
      <c r="E105" s="169">
        <v>181</v>
      </c>
      <c r="F105" s="57"/>
      <c r="G105" s="57"/>
      <c r="H105" s="167"/>
      <c r="I105" s="167"/>
      <c r="J105" s="168"/>
      <c r="K105" s="168"/>
      <c r="L105" s="168"/>
      <c r="M105" s="168"/>
      <c r="N105" s="168"/>
      <c r="O105" s="168"/>
      <c r="P105" s="168"/>
      <c r="Q105" s="168"/>
      <c r="R105" s="168"/>
      <c r="S105" s="76">
        <v>70</v>
      </c>
      <c r="T105" s="60">
        <v>500000</v>
      </c>
    </row>
    <row r="106" spans="1:22" ht="27.75" customHeight="1" x14ac:dyDescent="0.2">
      <c r="A106" s="50">
        <v>1.97</v>
      </c>
      <c r="B106" s="61">
        <v>1425</v>
      </c>
      <c r="C106" s="54" t="s">
        <v>34</v>
      </c>
      <c r="D106" s="55" t="s">
        <v>36</v>
      </c>
      <c r="E106" s="169">
        <v>197.1</v>
      </c>
      <c r="F106" s="57"/>
      <c r="G106" s="57"/>
      <c r="H106" s="167"/>
      <c r="I106" s="167"/>
      <c r="J106" s="168"/>
      <c r="K106" s="168"/>
      <c r="L106" s="168"/>
      <c r="M106" s="168"/>
      <c r="N106" s="168"/>
      <c r="O106" s="168"/>
      <c r="P106" s="168"/>
      <c r="Q106" s="168"/>
      <c r="R106" s="168"/>
      <c r="S106" s="76">
        <v>160</v>
      </c>
      <c r="T106" s="60">
        <v>500000</v>
      </c>
    </row>
    <row r="107" spans="1:22" ht="48" customHeight="1" x14ac:dyDescent="0.2">
      <c r="A107" s="50">
        <v>1.98</v>
      </c>
      <c r="B107" s="74">
        <v>1426</v>
      </c>
      <c r="C107" s="54" t="s">
        <v>37</v>
      </c>
      <c r="D107" s="68" t="s">
        <v>151</v>
      </c>
      <c r="E107" s="169">
        <v>440.5</v>
      </c>
      <c r="F107" s="57"/>
      <c r="G107" s="57"/>
      <c r="H107" s="167"/>
      <c r="I107" s="167"/>
      <c r="J107" s="168"/>
      <c r="K107" s="168"/>
      <c r="L107" s="168"/>
      <c r="M107" s="168"/>
      <c r="N107" s="168"/>
      <c r="O107" s="168"/>
      <c r="P107" s="168"/>
      <c r="Q107" s="168"/>
      <c r="R107" s="168"/>
      <c r="S107" s="76">
        <v>100</v>
      </c>
      <c r="T107" s="60">
        <v>1000000</v>
      </c>
    </row>
    <row r="108" spans="1:22" x14ac:dyDescent="0.2">
      <c r="A108" s="19"/>
      <c r="B108" s="77"/>
      <c r="C108" s="78"/>
      <c r="D108" s="79" t="s">
        <v>187</v>
      </c>
      <c r="E108" s="111">
        <f t="shared" ref="E108:T108" si="0">SUM(E10:E107)</f>
        <v>21842.649999999998</v>
      </c>
      <c r="F108" s="57" t="e">
        <f>#REF!</f>
        <v>#REF!</v>
      </c>
      <c r="G108" s="80">
        <f t="shared" si="0"/>
        <v>0</v>
      </c>
      <c r="H108" s="81">
        <f t="shared" si="0"/>
        <v>0</v>
      </c>
      <c r="I108" s="81">
        <f t="shared" si="0"/>
        <v>0</v>
      </c>
      <c r="J108" s="81">
        <f t="shared" si="0"/>
        <v>0</v>
      </c>
      <c r="K108" s="81">
        <f t="shared" si="0"/>
        <v>0</v>
      </c>
      <c r="L108" s="81">
        <f t="shared" si="0"/>
        <v>0</v>
      </c>
      <c r="M108" s="81">
        <f t="shared" si="0"/>
        <v>0</v>
      </c>
      <c r="N108" s="81">
        <f t="shared" si="0"/>
        <v>0</v>
      </c>
      <c r="O108" s="81">
        <f t="shared" si="0"/>
        <v>0</v>
      </c>
      <c r="P108" s="81">
        <f t="shared" si="0"/>
        <v>0</v>
      </c>
      <c r="Q108" s="81">
        <f t="shared" si="0"/>
        <v>0</v>
      </c>
      <c r="R108" s="81">
        <f t="shared" si="0"/>
        <v>0</v>
      </c>
      <c r="S108" s="81">
        <f t="shared" si="0"/>
        <v>18342</v>
      </c>
      <c r="T108" s="80">
        <f t="shared" si="0"/>
        <v>51900000</v>
      </c>
      <c r="U108" s="34">
        <v>1</v>
      </c>
    </row>
    <row r="109" spans="1:22" x14ac:dyDescent="0.2">
      <c r="A109" s="82">
        <v>2</v>
      </c>
      <c r="B109" s="83"/>
      <c r="C109" s="84"/>
      <c r="D109" s="85" t="s">
        <v>184</v>
      </c>
      <c r="E109" s="112"/>
      <c r="F109" s="57"/>
      <c r="G109" s="86"/>
      <c r="H109" s="87"/>
      <c r="I109" s="58"/>
      <c r="J109" s="85"/>
      <c r="K109" s="85"/>
      <c r="L109" s="85"/>
      <c r="M109" s="85"/>
      <c r="N109" s="85"/>
      <c r="O109" s="85"/>
      <c r="P109" s="85"/>
      <c r="Q109" s="85"/>
      <c r="R109" s="85"/>
      <c r="S109" s="72"/>
      <c r="T109" s="50"/>
      <c r="U109" s="34">
        <v>2</v>
      </c>
      <c r="V109" s="34">
        <v>5</v>
      </c>
    </row>
    <row r="110" spans="1:22" ht="27" customHeight="1" x14ac:dyDescent="0.2">
      <c r="A110" s="27">
        <v>2.1</v>
      </c>
      <c r="B110" s="88">
        <v>1328</v>
      </c>
      <c r="C110" s="89" t="s">
        <v>89</v>
      </c>
      <c r="D110" s="56" t="s">
        <v>104</v>
      </c>
      <c r="E110" s="113"/>
      <c r="F110" s="57"/>
      <c r="G110" s="57"/>
      <c r="H110" s="167"/>
      <c r="I110" s="167"/>
      <c r="J110" s="168"/>
      <c r="K110" s="168"/>
      <c r="L110" s="168"/>
      <c r="M110" s="168"/>
      <c r="N110" s="168"/>
      <c r="O110" s="168"/>
      <c r="P110" s="168"/>
      <c r="Q110" s="168"/>
      <c r="R110" s="168"/>
      <c r="S110" s="59">
        <v>85</v>
      </c>
      <c r="T110" s="60">
        <v>500000</v>
      </c>
      <c r="U110" s="34">
        <v>2</v>
      </c>
      <c r="V110" s="34">
        <v>5</v>
      </c>
    </row>
    <row r="111" spans="1:22" ht="27" customHeight="1" x14ac:dyDescent="0.2">
      <c r="A111" s="28">
        <v>2.2000000000000002</v>
      </c>
      <c r="B111" s="88">
        <v>1330</v>
      </c>
      <c r="C111" s="90" t="s">
        <v>62</v>
      </c>
      <c r="D111" s="56" t="s">
        <v>111</v>
      </c>
      <c r="E111" s="113"/>
      <c r="F111" s="57"/>
      <c r="G111" s="57"/>
      <c r="H111" s="167"/>
      <c r="I111" s="167"/>
      <c r="J111" s="168"/>
      <c r="K111" s="168"/>
      <c r="L111" s="168"/>
      <c r="M111" s="168"/>
      <c r="N111" s="168"/>
      <c r="O111" s="168"/>
      <c r="P111" s="168"/>
      <c r="Q111" s="168"/>
      <c r="R111" s="168"/>
      <c r="S111" s="59">
        <v>400</v>
      </c>
      <c r="T111" s="60">
        <v>300000</v>
      </c>
      <c r="U111" s="34">
        <v>2</v>
      </c>
    </row>
    <row r="112" spans="1:22" ht="40.5" customHeight="1" x14ac:dyDescent="0.2">
      <c r="A112" s="27">
        <v>2.2999999999999998</v>
      </c>
      <c r="B112" s="88">
        <v>1330</v>
      </c>
      <c r="C112" s="90" t="s">
        <v>62</v>
      </c>
      <c r="D112" s="56" t="s">
        <v>112</v>
      </c>
      <c r="E112" s="113"/>
      <c r="F112" s="57"/>
      <c r="G112" s="57"/>
      <c r="H112" s="167"/>
      <c r="I112" s="167"/>
      <c r="J112" s="168"/>
      <c r="K112" s="168"/>
      <c r="L112" s="168"/>
      <c r="M112" s="168"/>
      <c r="N112" s="168"/>
      <c r="O112" s="168"/>
      <c r="P112" s="168"/>
      <c r="Q112" s="168"/>
      <c r="R112" s="168"/>
      <c r="S112" s="59">
        <v>600</v>
      </c>
      <c r="T112" s="60">
        <v>200000</v>
      </c>
      <c r="U112" s="34">
        <v>2</v>
      </c>
    </row>
    <row r="113" spans="1:22" ht="30" customHeight="1" x14ac:dyDescent="0.2">
      <c r="A113" s="28">
        <v>2.4</v>
      </c>
      <c r="B113" s="88">
        <v>1339</v>
      </c>
      <c r="C113" s="90" t="s">
        <v>86</v>
      </c>
      <c r="D113" s="56" t="s">
        <v>128</v>
      </c>
      <c r="E113" s="113"/>
      <c r="F113" s="57"/>
      <c r="G113" s="57"/>
      <c r="H113" s="167"/>
      <c r="I113" s="167"/>
      <c r="J113" s="168"/>
      <c r="K113" s="168"/>
      <c r="L113" s="168"/>
      <c r="M113" s="168"/>
      <c r="N113" s="168"/>
      <c r="O113" s="168"/>
      <c r="P113" s="168"/>
      <c r="Q113" s="168"/>
      <c r="R113" s="168"/>
      <c r="S113" s="59">
        <v>20</v>
      </c>
      <c r="T113" s="60">
        <v>200000</v>
      </c>
      <c r="U113" s="34">
        <v>2</v>
      </c>
    </row>
    <row r="114" spans="1:22" ht="27" customHeight="1" x14ac:dyDescent="0.2">
      <c r="A114" s="28">
        <v>2.5</v>
      </c>
      <c r="B114" s="88">
        <v>1398</v>
      </c>
      <c r="C114" s="90" t="s">
        <v>33</v>
      </c>
      <c r="D114" s="56" t="s">
        <v>266</v>
      </c>
      <c r="E114" s="113"/>
      <c r="F114" s="57"/>
      <c r="G114" s="57"/>
      <c r="H114" s="167"/>
      <c r="I114" s="167"/>
      <c r="J114" s="168"/>
      <c r="K114" s="168"/>
      <c r="L114" s="168"/>
      <c r="M114" s="168"/>
      <c r="N114" s="168"/>
      <c r="O114" s="168"/>
      <c r="P114" s="168"/>
      <c r="Q114" s="168"/>
      <c r="R114" s="168"/>
      <c r="S114" s="59">
        <v>40</v>
      </c>
      <c r="T114" s="60">
        <v>50000</v>
      </c>
      <c r="U114" s="34">
        <v>1</v>
      </c>
      <c r="V114" s="34">
        <v>5</v>
      </c>
    </row>
    <row r="115" spans="1:22" ht="27" customHeight="1" x14ac:dyDescent="0.2">
      <c r="A115" s="27">
        <v>2.6</v>
      </c>
      <c r="B115" s="88">
        <v>1413</v>
      </c>
      <c r="C115" s="90" t="s">
        <v>73</v>
      </c>
      <c r="D115" s="56" t="s">
        <v>221</v>
      </c>
      <c r="E115" s="113"/>
      <c r="F115" s="57"/>
      <c r="G115" s="57"/>
      <c r="H115" s="167"/>
      <c r="I115" s="167"/>
      <c r="J115" s="168"/>
      <c r="K115" s="168"/>
      <c r="L115" s="168"/>
      <c r="M115" s="168"/>
      <c r="N115" s="168"/>
      <c r="O115" s="168"/>
      <c r="P115" s="168"/>
      <c r="Q115" s="168"/>
      <c r="R115" s="168"/>
      <c r="S115" s="59">
        <v>25</v>
      </c>
      <c r="T115" s="60">
        <v>200000</v>
      </c>
    </row>
    <row r="116" spans="1:22" ht="18" customHeight="1" x14ac:dyDescent="0.2">
      <c r="A116" s="28">
        <v>2.7</v>
      </c>
      <c r="B116" s="88">
        <v>1414</v>
      </c>
      <c r="C116" s="96" t="s">
        <v>68</v>
      </c>
      <c r="D116" s="56" t="s">
        <v>98</v>
      </c>
      <c r="E116" s="113"/>
      <c r="F116" s="57"/>
      <c r="G116" s="57"/>
      <c r="H116" s="167"/>
      <c r="I116" s="167"/>
      <c r="J116" s="168"/>
      <c r="K116" s="168"/>
      <c r="L116" s="168"/>
      <c r="M116" s="168"/>
      <c r="N116" s="168"/>
      <c r="O116" s="168"/>
      <c r="P116" s="168"/>
      <c r="Q116" s="168"/>
      <c r="R116" s="168"/>
      <c r="S116" s="59">
        <v>100</v>
      </c>
      <c r="T116" s="60">
        <v>200000</v>
      </c>
    </row>
    <row r="117" spans="1:22" ht="45" customHeight="1" x14ac:dyDescent="0.2">
      <c r="A117" s="28">
        <v>2.8</v>
      </c>
      <c r="B117" s="83">
        <v>1416</v>
      </c>
      <c r="C117" s="89" t="s">
        <v>71</v>
      </c>
      <c r="D117" s="56" t="s">
        <v>144</v>
      </c>
      <c r="E117" s="113"/>
      <c r="F117" s="57"/>
      <c r="G117" s="57"/>
      <c r="H117" s="167"/>
      <c r="I117" s="167"/>
      <c r="J117" s="168"/>
      <c r="K117" s="168"/>
      <c r="L117" s="168"/>
      <c r="M117" s="168"/>
      <c r="N117" s="168"/>
      <c r="O117" s="168"/>
      <c r="P117" s="168"/>
      <c r="Q117" s="168"/>
      <c r="R117" s="168"/>
      <c r="S117" s="59">
        <v>150</v>
      </c>
      <c r="T117" s="60">
        <v>500000</v>
      </c>
      <c r="U117" s="34">
        <v>2</v>
      </c>
    </row>
    <row r="118" spans="1:22" ht="39.75" customHeight="1" x14ac:dyDescent="0.2">
      <c r="A118" s="27">
        <v>2.9</v>
      </c>
      <c r="B118" s="83">
        <v>1416</v>
      </c>
      <c r="C118" s="89" t="s">
        <v>71</v>
      </c>
      <c r="D118" s="56" t="s">
        <v>179</v>
      </c>
      <c r="E118" s="113"/>
      <c r="F118" s="57"/>
      <c r="G118" s="57"/>
      <c r="H118" s="167"/>
      <c r="I118" s="167"/>
      <c r="J118" s="168"/>
      <c r="K118" s="168"/>
      <c r="L118" s="168"/>
      <c r="M118" s="168"/>
      <c r="N118" s="168"/>
      <c r="O118" s="168"/>
      <c r="P118" s="168"/>
      <c r="Q118" s="168"/>
      <c r="R118" s="168"/>
      <c r="S118" s="59">
        <v>37</v>
      </c>
      <c r="T118" s="60">
        <v>500000</v>
      </c>
      <c r="U118" s="34">
        <v>2</v>
      </c>
    </row>
    <row r="119" spans="1:22" ht="46.5" customHeight="1" x14ac:dyDescent="0.2">
      <c r="A119" s="20">
        <v>2.1</v>
      </c>
      <c r="B119" s="83">
        <v>1417</v>
      </c>
      <c r="C119" s="84" t="s">
        <v>8</v>
      </c>
      <c r="D119" s="56" t="s">
        <v>146</v>
      </c>
      <c r="E119" s="113"/>
      <c r="F119" s="57"/>
      <c r="G119" s="57"/>
      <c r="H119" s="167"/>
      <c r="I119" s="167"/>
      <c r="J119" s="168"/>
      <c r="K119" s="168"/>
      <c r="L119" s="168"/>
      <c r="M119" s="168"/>
      <c r="N119" s="168"/>
      <c r="O119" s="168"/>
      <c r="P119" s="168"/>
      <c r="Q119" s="168"/>
      <c r="R119" s="168"/>
      <c r="S119" s="59">
        <v>38</v>
      </c>
      <c r="T119" s="60">
        <v>450000</v>
      </c>
      <c r="U119" s="34">
        <v>2</v>
      </c>
    </row>
    <row r="120" spans="1:22" ht="33.75" customHeight="1" x14ac:dyDescent="0.2">
      <c r="A120" s="20">
        <v>2.11</v>
      </c>
      <c r="B120" s="83">
        <v>1417</v>
      </c>
      <c r="C120" s="84" t="s">
        <v>8</v>
      </c>
      <c r="D120" s="56" t="s">
        <v>9</v>
      </c>
      <c r="E120" s="113"/>
      <c r="F120" s="57"/>
      <c r="G120" s="57"/>
      <c r="H120" s="167"/>
      <c r="I120" s="167"/>
      <c r="J120" s="168"/>
      <c r="K120" s="168"/>
      <c r="L120" s="168"/>
      <c r="M120" s="168"/>
      <c r="N120" s="168"/>
      <c r="O120" s="168"/>
      <c r="P120" s="168"/>
      <c r="Q120" s="168"/>
      <c r="R120" s="168"/>
      <c r="S120" s="59">
        <v>15</v>
      </c>
      <c r="T120" s="60">
        <v>400000</v>
      </c>
    </row>
    <row r="121" spans="1:22" ht="16.5" customHeight="1" x14ac:dyDescent="0.2">
      <c r="A121" s="19"/>
      <c r="B121" s="91"/>
      <c r="C121" s="92"/>
      <c r="D121" s="79" t="s">
        <v>187</v>
      </c>
      <c r="E121" s="114">
        <f>SUM(E110:E120)</f>
        <v>0</v>
      </c>
      <c r="F121" s="57" t="e">
        <f>#REF!</f>
        <v>#REF!</v>
      </c>
      <c r="G121" s="81">
        <f t="shared" ref="G121:S121" si="1">SUM(G110:G120)</f>
        <v>0</v>
      </c>
      <c r="H121" s="81">
        <f t="shared" si="1"/>
        <v>0</v>
      </c>
      <c r="I121" s="81">
        <f t="shared" si="1"/>
        <v>0</v>
      </c>
      <c r="J121" s="81">
        <f t="shared" si="1"/>
        <v>0</v>
      </c>
      <c r="K121" s="81">
        <f t="shared" si="1"/>
        <v>0</v>
      </c>
      <c r="L121" s="81">
        <f t="shared" si="1"/>
        <v>0</v>
      </c>
      <c r="M121" s="81">
        <f t="shared" si="1"/>
        <v>0</v>
      </c>
      <c r="N121" s="81">
        <f t="shared" si="1"/>
        <v>0</v>
      </c>
      <c r="O121" s="81">
        <f t="shared" si="1"/>
        <v>0</v>
      </c>
      <c r="P121" s="81">
        <f t="shared" si="1"/>
        <v>0</v>
      </c>
      <c r="Q121" s="81">
        <f t="shared" si="1"/>
        <v>0</v>
      </c>
      <c r="R121" s="81">
        <f t="shared" si="1"/>
        <v>0</v>
      </c>
      <c r="S121" s="81">
        <f t="shared" si="1"/>
        <v>1510</v>
      </c>
      <c r="T121" s="80">
        <f t="shared" ref="T121" si="2">SUM(T110:T120)</f>
        <v>3500000</v>
      </c>
    </row>
    <row r="122" spans="1:22" x14ac:dyDescent="0.2">
      <c r="A122" s="82">
        <v>3</v>
      </c>
      <c r="B122" s="83"/>
      <c r="C122" s="84"/>
      <c r="D122" s="85" t="s">
        <v>183</v>
      </c>
      <c r="E122" s="112"/>
      <c r="F122" s="57"/>
      <c r="G122" s="86"/>
      <c r="H122" s="87"/>
      <c r="I122" s="58"/>
      <c r="J122" s="85"/>
      <c r="K122" s="85"/>
      <c r="L122" s="85"/>
      <c r="M122" s="85"/>
      <c r="N122" s="85"/>
      <c r="O122" s="85"/>
      <c r="P122" s="85"/>
      <c r="Q122" s="85"/>
      <c r="R122" s="85"/>
      <c r="S122" s="72"/>
      <c r="T122" s="93"/>
      <c r="U122" s="34">
        <v>2</v>
      </c>
      <c r="V122" s="34">
        <v>5</v>
      </c>
    </row>
    <row r="123" spans="1:22" ht="34.5" customHeight="1" x14ac:dyDescent="0.2">
      <c r="A123" s="28">
        <v>3.1</v>
      </c>
      <c r="B123" s="132">
        <v>1329</v>
      </c>
      <c r="C123" s="133" t="s">
        <v>90</v>
      </c>
      <c r="D123" s="56" t="s">
        <v>156</v>
      </c>
      <c r="E123" s="113"/>
      <c r="F123" s="57"/>
      <c r="G123" s="57"/>
      <c r="H123" s="167"/>
      <c r="I123" s="167"/>
      <c r="J123" s="168"/>
      <c r="K123" s="168"/>
      <c r="L123" s="168"/>
      <c r="M123" s="168"/>
      <c r="N123" s="168"/>
      <c r="O123" s="168"/>
      <c r="P123" s="168"/>
      <c r="Q123" s="168"/>
      <c r="R123" s="166"/>
      <c r="S123" s="59">
        <v>256</v>
      </c>
      <c r="T123" s="60">
        <v>1000000</v>
      </c>
      <c r="U123" s="34">
        <v>2</v>
      </c>
      <c r="V123" s="34">
        <v>5</v>
      </c>
    </row>
    <row r="124" spans="1:22" ht="33.75" customHeight="1" x14ac:dyDescent="0.2">
      <c r="A124" s="131">
        <v>3.2</v>
      </c>
      <c r="B124" s="136">
        <v>1334</v>
      </c>
      <c r="C124" s="137" t="s">
        <v>6</v>
      </c>
      <c r="D124" s="55" t="s">
        <v>171</v>
      </c>
      <c r="E124" s="113"/>
      <c r="F124" s="57"/>
      <c r="G124" s="57"/>
      <c r="H124" s="167"/>
      <c r="I124" s="167"/>
      <c r="J124" s="168"/>
      <c r="K124" s="168"/>
      <c r="L124" s="168"/>
      <c r="M124" s="168"/>
      <c r="N124" s="168"/>
      <c r="O124" s="168"/>
      <c r="P124" s="168"/>
      <c r="Q124" s="168"/>
      <c r="R124" s="166"/>
      <c r="S124" s="59">
        <v>35</v>
      </c>
      <c r="T124" s="60">
        <v>200000</v>
      </c>
      <c r="U124" s="34">
        <v>2</v>
      </c>
      <c r="V124" s="34">
        <v>7</v>
      </c>
    </row>
    <row r="125" spans="1:22" ht="31.5" customHeight="1" x14ac:dyDescent="0.2">
      <c r="A125" s="131">
        <v>3.3</v>
      </c>
      <c r="B125" s="61">
        <v>1334</v>
      </c>
      <c r="C125" s="54" t="s">
        <v>6</v>
      </c>
      <c r="D125" s="55" t="s">
        <v>7</v>
      </c>
      <c r="E125" s="113"/>
      <c r="F125" s="57"/>
      <c r="G125" s="57"/>
      <c r="H125" s="167"/>
      <c r="I125" s="167"/>
      <c r="J125" s="168"/>
      <c r="K125" s="168"/>
      <c r="L125" s="168"/>
      <c r="M125" s="168"/>
      <c r="N125" s="168"/>
      <c r="O125" s="168"/>
      <c r="P125" s="168"/>
      <c r="Q125" s="168"/>
      <c r="R125" s="166"/>
      <c r="S125" s="59">
        <v>50</v>
      </c>
      <c r="T125" s="60">
        <v>200000</v>
      </c>
      <c r="U125" s="34">
        <v>2</v>
      </c>
      <c r="V125" s="34">
        <v>7</v>
      </c>
    </row>
    <row r="126" spans="1:22" ht="53.25" customHeight="1" x14ac:dyDescent="0.2">
      <c r="A126" s="28">
        <v>3.4</v>
      </c>
      <c r="B126" s="138">
        <v>1335</v>
      </c>
      <c r="C126" s="139" t="s">
        <v>30</v>
      </c>
      <c r="D126" s="56" t="s">
        <v>239</v>
      </c>
      <c r="E126" s="113"/>
      <c r="F126" s="57"/>
      <c r="G126" s="57"/>
      <c r="H126" s="167"/>
      <c r="I126" s="167"/>
      <c r="J126" s="168"/>
      <c r="K126" s="168"/>
      <c r="L126" s="168"/>
      <c r="M126" s="168"/>
      <c r="N126" s="168"/>
      <c r="O126" s="168"/>
      <c r="P126" s="168"/>
      <c r="Q126" s="168"/>
      <c r="R126" s="166"/>
      <c r="S126" s="59">
        <v>54</v>
      </c>
      <c r="T126" s="60">
        <v>500000</v>
      </c>
      <c r="U126" s="34">
        <v>1</v>
      </c>
      <c r="V126" s="34">
        <v>5</v>
      </c>
    </row>
    <row r="127" spans="1:22" ht="49.5" customHeight="1" x14ac:dyDescent="0.2">
      <c r="A127" s="131">
        <v>3.5</v>
      </c>
      <c r="B127" s="61">
        <v>1336</v>
      </c>
      <c r="C127" s="63" t="s">
        <v>63</v>
      </c>
      <c r="D127" s="55" t="s">
        <v>162</v>
      </c>
      <c r="E127" s="113"/>
      <c r="F127" s="57"/>
      <c r="G127" s="57"/>
      <c r="H127" s="167"/>
      <c r="I127" s="167"/>
      <c r="J127" s="168"/>
      <c r="K127" s="168"/>
      <c r="L127" s="168"/>
      <c r="M127" s="168"/>
      <c r="N127" s="168"/>
      <c r="O127" s="168"/>
      <c r="P127" s="168"/>
      <c r="Q127" s="168"/>
      <c r="R127" s="166"/>
      <c r="S127" s="59">
        <v>15</v>
      </c>
      <c r="T127" s="60">
        <v>100000</v>
      </c>
      <c r="U127" s="34">
        <v>2</v>
      </c>
      <c r="V127" s="34">
        <v>7</v>
      </c>
    </row>
    <row r="128" spans="1:22" ht="44.25" customHeight="1" x14ac:dyDescent="0.2">
      <c r="A128" s="28">
        <v>3.6</v>
      </c>
      <c r="B128" s="140">
        <v>1417</v>
      </c>
      <c r="C128" s="141" t="s">
        <v>8</v>
      </c>
      <c r="D128" s="71" t="s">
        <v>145</v>
      </c>
      <c r="E128" s="115"/>
      <c r="F128" s="57"/>
      <c r="G128" s="57"/>
      <c r="H128" s="167"/>
      <c r="I128" s="167"/>
      <c r="J128" s="168"/>
      <c r="K128" s="168"/>
      <c r="L128" s="168"/>
      <c r="M128" s="168"/>
      <c r="N128" s="168"/>
      <c r="O128" s="168"/>
      <c r="P128" s="168"/>
      <c r="Q128" s="168"/>
      <c r="R128" s="166"/>
      <c r="S128" s="59">
        <v>30</v>
      </c>
      <c r="T128" s="60">
        <v>150000</v>
      </c>
    </row>
    <row r="129" spans="1:22" ht="17.25" customHeight="1" x14ac:dyDescent="0.2">
      <c r="A129" s="19"/>
      <c r="B129" s="91"/>
      <c r="C129" s="92"/>
      <c r="D129" s="79" t="s">
        <v>187</v>
      </c>
      <c r="E129" s="114">
        <f>SUM(E123:E128)</f>
        <v>0</v>
      </c>
      <c r="F129" s="57" t="e">
        <f>#REF!</f>
        <v>#REF!</v>
      </c>
      <c r="G129" s="80">
        <f t="shared" ref="G129:S129" si="3">SUM(G123:G128)</f>
        <v>0</v>
      </c>
      <c r="H129" s="81">
        <f t="shared" si="3"/>
        <v>0</v>
      </c>
      <c r="I129" s="81">
        <f t="shared" si="3"/>
        <v>0</v>
      </c>
      <c r="J129" s="81">
        <f t="shared" si="3"/>
        <v>0</v>
      </c>
      <c r="K129" s="81">
        <f t="shared" si="3"/>
        <v>0</v>
      </c>
      <c r="L129" s="81">
        <f t="shared" si="3"/>
        <v>0</v>
      </c>
      <c r="M129" s="81">
        <f t="shared" si="3"/>
        <v>0</v>
      </c>
      <c r="N129" s="81">
        <f t="shared" si="3"/>
        <v>0</v>
      </c>
      <c r="O129" s="81">
        <f t="shared" si="3"/>
        <v>0</v>
      </c>
      <c r="P129" s="81">
        <f t="shared" si="3"/>
        <v>0</v>
      </c>
      <c r="Q129" s="81">
        <f t="shared" si="3"/>
        <v>0</v>
      </c>
      <c r="R129" s="80">
        <f t="shared" si="3"/>
        <v>0</v>
      </c>
      <c r="S129" s="81">
        <f t="shared" si="3"/>
        <v>440</v>
      </c>
      <c r="T129" s="94">
        <f>SUM(T123:T128)</f>
        <v>2150000</v>
      </c>
    </row>
    <row r="130" spans="1:22" ht="25.5" x14ac:dyDescent="0.2">
      <c r="A130" s="82">
        <v>6</v>
      </c>
      <c r="B130" s="83"/>
      <c r="C130" s="84"/>
      <c r="D130" s="85" t="s">
        <v>190</v>
      </c>
      <c r="E130" s="112"/>
      <c r="F130" s="57"/>
      <c r="G130" s="86"/>
      <c r="H130" s="87"/>
      <c r="I130" s="58"/>
      <c r="J130" s="85"/>
      <c r="K130" s="85"/>
      <c r="L130" s="85"/>
      <c r="M130" s="85"/>
      <c r="N130" s="85"/>
      <c r="O130" s="85"/>
      <c r="P130" s="85"/>
      <c r="Q130" s="85"/>
      <c r="R130" s="85"/>
      <c r="S130" s="72"/>
      <c r="T130" s="50"/>
      <c r="U130" s="34">
        <v>2</v>
      </c>
      <c r="V130" s="34">
        <v>5</v>
      </c>
    </row>
    <row r="131" spans="1:22" ht="81" customHeight="1" x14ac:dyDescent="0.2">
      <c r="A131" s="28">
        <v>6.1</v>
      </c>
      <c r="B131" s="88">
        <v>1325</v>
      </c>
      <c r="C131" s="89" t="s">
        <v>61</v>
      </c>
      <c r="D131" s="56" t="s">
        <v>103</v>
      </c>
      <c r="E131" s="169"/>
      <c r="F131" s="57"/>
      <c r="G131" s="57"/>
      <c r="H131" s="167"/>
      <c r="I131" s="167"/>
      <c r="J131" s="168"/>
      <c r="K131" s="168"/>
      <c r="L131" s="168"/>
      <c r="M131" s="168"/>
      <c r="N131" s="168"/>
      <c r="O131" s="168"/>
      <c r="P131" s="168"/>
      <c r="Q131" s="168"/>
      <c r="R131" s="168"/>
      <c r="S131" s="59">
        <v>150</v>
      </c>
      <c r="T131" s="60">
        <v>500000</v>
      </c>
    </row>
    <row r="132" spans="1:22" ht="51" customHeight="1" x14ac:dyDescent="0.2">
      <c r="A132" s="28">
        <v>6.2</v>
      </c>
      <c r="B132" s="88">
        <v>1325</v>
      </c>
      <c r="C132" s="89" t="s">
        <v>61</v>
      </c>
      <c r="D132" s="56" t="s">
        <v>119</v>
      </c>
      <c r="E132" s="169"/>
      <c r="F132" s="57"/>
      <c r="G132" s="57"/>
      <c r="H132" s="167"/>
      <c r="I132" s="167"/>
      <c r="J132" s="168"/>
      <c r="K132" s="168"/>
      <c r="L132" s="168"/>
      <c r="M132" s="168"/>
      <c r="N132" s="168"/>
      <c r="O132" s="168"/>
      <c r="P132" s="168"/>
      <c r="Q132" s="168"/>
      <c r="R132" s="168"/>
      <c r="S132" s="59">
        <v>80</v>
      </c>
      <c r="T132" s="60">
        <v>250000</v>
      </c>
    </row>
    <row r="133" spans="1:22" ht="57" customHeight="1" x14ac:dyDescent="0.2">
      <c r="A133" s="28">
        <v>6.3</v>
      </c>
      <c r="B133" s="132">
        <v>1325</v>
      </c>
      <c r="C133" s="133" t="s">
        <v>61</v>
      </c>
      <c r="D133" s="56" t="s">
        <v>177</v>
      </c>
      <c r="E133" s="169"/>
      <c r="F133" s="57"/>
      <c r="G133" s="57"/>
      <c r="H133" s="167"/>
      <c r="I133" s="167"/>
      <c r="J133" s="168"/>
      <c r="K133" s="168"/>
      <c r="L133" s="168"/>
      <c r="M133" s="168"/>
      <c r="N133" s="168"/>
      <c r="O133" s="168"/>
      <c r="P133" s="168"/>
      <c r="Q133" s="168"/>
      <c r="R133" s="168"/>
      <c r="S133" s="59">
        <v>75</v>
      </c>
      <c r="T133" s="60">
        <v>250000</v>
      </c>
    </row>
    <row r="134" spans="1:22" ht="72" customHeight="1" x14ac:dyDescent="0.2">
      <c r="A134" s="131">
        <v>6.4</v>
      </c>
      <c r="B134" s="61">
        <v>1336</v>
      </c>
      <c r="C134" s="63" t="s">
        <v>63</v>
      </c>
      <c r="D134" s="55" t="s">
        <v>94</v>
      </c>
      <c r="E134" s="169"/>
      <c r="F134" s="57"/>
      <c r="G134" s="57"/>
      <c r="H134" s="167"/>
      <c r="I134" s="167"/>
      <c r="J134" s="168"/>
      <c r="K134" s="168"/>
      <c r="L134" s="168"/>
      <c r="M134" s="168"/>
      <c r="N134" s="168"/>
      <c r="O134" s="168"/>
      <c r="P134" s="168"/>
      <c r="Q134" s="168"/>
      <c r="R134" s="168"/>
      <c r="S134" s="59">
        <v>450</v>
      </c>
      <c r="T134" s="60">
        <v>900000</v>
      </c>
      <c r="U134" s="34">
        <v>2</v>
      </c>
      <c r="V134" s="34">
        <v>7</v>
      </c>
    </row>
    <row r="135" spans="1:22" ht="45.75" customHeight="1" x14ac:dyDescent="0.2">
      <c r="A135" s="28">
        <v>6.5</v>
      </c>
      <c r="B135" s="134">
        <v>1354</v>
      </c>
      <c r="C135" s="135" t="s">
        <v>66</v>
      </c>
      <c r="D135" s="95" t="s">
        <v>251</v>
      </c>
      <c r="E135" s="169">
        <v>74.5</v>
      </c>
      <c r="F135" s="57"/>
      <c r="G135" s="57"/>
      <c r="H135" s="167"/>
      <c r="I135" s="167"/>
      <c r="J135" s="168"/>
      <c r="K135" s="168"/>
      <c r="L135" s="168"/>
      <c r="M135" s="168"/>
      <c r="N135" s="168"/>
      <c r="O135" s="168"/>
      <c r="P135" s="168"/>
      <c r="Q135" s="168"/>
      <c r="R135" s="168"/>
      <c r="S135" s="59">
        <v>294</v>
      </c>
      <c r="T135" s="60">
        <v>500000</v>
      </c>
      <c r="U135" s="34">
        <v>1</v>
      </c>
    </row>
    <row r="136" spans="1:22" ht="47.25" customHeight="1" x14ac:dyDescent="0.2">
      <c r="A136" s="28">
        <v>6.6</v>
      </c>
      <c r="B136" s="88">
        <v>1361</v>
      </c>
      <c r="C136" s="89" t="s">
        <v>45</v>
      </c>
      <c r="D136" s="95" t="s">
        <v>47</v>
      </c>
      <c r="E136" s="169"/>
      <c r="F136" s="57"/>
      <c r="G136" s="57"/>
      <c r="H136" s="167"/>
      <c r="I136" s="167"/>
      <c r="J136" s="168"/>
      <c r="K136" s="168"/>
      <c r="L136" s="168"/>
      <c r="M136" s="168"/>
      <c r="N136" s="168"/>
      <c r="O136" s="168"/>
      <c r="P136" s="168"/>
      <c r="Q136" s="168"/>
      <c r="R136" s="168"/>
      <c r="S136" s="59">
        <v>150</v>
      </c>
      <c r="T136" s="60">
        <v>500000</v>
      </c>
    </row>
    <row r="137" spans="1:22" ht="57" customHeight="1" x14ac:dyDescent="0.2">
      <c r="A137" s="28">
        <v>6.7</v>
      </c>
      <c r="B137" s="88">
        <v>1395</v>
      </c>
      <c r="C137" s="130" t="s">
        <v>32</v>
      </c>
      <c r="D137" s="95" t="s">
        <v>137</v>
      </c>
      <c r="E137" s="169">
        <v>26</v>
      </c>
      <c r="F137" s="57"/>
      <c r="G137" s="57"/>
      <c r="H137" s="167"/>
      <c r="I137" s="167"/>
      <c r="J137" s="168"/>
      <c r="K137" s="168"/>
      <c r="L137" s="168"/>
      <c r="M137" s="168"/>
      <c r="N137" s="168"/>
      <c r="O137" s="168"/>
      <c r="P137" s="168"/>
      <c r="Q137" s="168"/>
      <c r="R137" s="168"/>
      <c r="S137" s="59">
        <v>60</v>
      </c>
      <c r="T137" s="60">
        <v>400000</v>
      </c>
    </row>
    <row r="138" spans="1:22" ht="66.75" customHeight="1" x14ac:dyDescent="0.2">
      <c r="A138" s="28">
        <v>6.8</v>
      </c>
      <c r="B138" s="88">
        <v>1395</v>
      </c>
      <c r="C138" s="130" t="s">
        <v>32</v>
      </c>
      <c r="D138" s="95" t="s">
        <v>241</v>
      </c>
      <c r="E138" s="169">
        <v>79.5</v>
      </c>
      <c r="F138" s="57"/>
      <c r="G138" s="57"/>
      <c r="H138" s="167"/>
      <c r="I138" s="167"/>
      <c r="J138" s="168"/>
      <c r="K138" s="168"/>
      <c r="L138" s="168"/>
      <c r="M138" s="168"/>
      <c r="N138" s="168"/>
      <c r="O138" s="168"/>
      <c r="P138" s="168"/>
      <c r="Q138" s="168"/>
      <c r="R138" s="168"/>
      <c r="S138" s="59">
        <v>100</v>
      </c>
      <c r="T138" s="60">
        <v>250000</v>
      </c>
      <c r="U138" s="34">
        <v>1</v>
      </c>
    </row>
    <row r="139" spans="1:22" ht="53.25" customHeight="1" x14ac:dyDescent="0.2">
      <c r="A139" s="28">
        <v>6.9</v>
      </c>
      <c r="B139" s="88">
        <v>1396</v>
      </c>
      <c r="C139" s="130" t="s">
        <v>25</v>
      </c>
      <c r="D139" s="67" t="s">
        <v>250</v>
      </c>
      <c r="E139" s="169"/>
      <c r="F139" s="57"/>
      <c r="G139" s="57"/>
      <c r="H139" s="167"/>
      <c r="I139" s="167"/>
      <c r="J139" s="168"/>
      <c r="K139" s="168"/>
      <c r="L139" s="168"/>
      <c r="M139" s="168"/>
      <c r="N139" s="168"/>
      <c r="O139" s="168"/>
      <c r="P139" s="168"/>
      <c r="Q139" s="168"/>
      <c r="R139" s="168"/>
      <c r="S139" s="59">
        <v>100</v>
      </c>
      <c r="T139" s="60">
        <v>500000</v>
      </c>
      <c r="U139" s="34">
        <v>1</v>
      </c>
    </row>
    <row r="140" spans="1:22" ht="53.25" customHeight="1" x14ac:dyDescent="0.2">
      <c r="A140" s="20">
        <v>6.1</v>
      </c>
      <c r="B140" s="88">
        <v>1402</v>
      </c>
      <c r="C140" s="97" t="s">
        <v>67</v>
      </c>
      <c r="D140" s="56" t="s">
        <v>172</v>
      </c>
      <c r="E140" s="169"/>
      <c r="F140" s="57"/>
      <c r="G140" s="57"/>
      <c r="H140" s="167"/>
      <c r="I140" s="167"/>
      <c r="J140" s="168"/>
      <c r="K140" s="168"/>
      <c r="L140" s="168"/>
      <c r="M140" s="168"/>
      <c r="N140" s="168"/>
      <c r="O140" s="168"/>
      <c r="P140" s="168"/>
      <c r="Q140" s="168"/>
      <c r="R140" s="168"/>
      <c r="S140" s="59">
        <v>150</v>
      </c>
      <c r="T140" s="60">
        <v>1000000</v>
      </c>
      <c r="U140" s="34">
        <v>2</v>
      </c>
      <c r="V140" s="34">
        <v>5</v>
      </c>
    </row>
    <row r="141" spans="1:22" ht="34.5" customHeight="1" x14ac:dyDescent="0.2">
      <c r="A141" s="20">
        <v>6.11</v>
      </c>
      <c r="B141" s="88">
        <v>1409</v>
      </c>
      <c r="C141" s="89" t="s">
        <v>59</v>
      </c>
      <c r="D141" s="56" t="s">
        <v>60</v>
      </c>
      <c r="E141" s="169"/>
      <c r="F141" s="57"/>
      <c r="G141" s="57"/>
      <c r="H141" s="167"/>
      <c r="I141" s="167"/>
      <c r="J141" s="168"/>
      <c r="K141" s="168"/>
      <c r="L141" s="168"/>
      <c r="M141" s="168"/>
      <c r="N141" s="168"/>
      <c r="O141" s="168"/>
      <c r="P141" s="168"/>
      <c r="Q141" s="168"/>
      <c r="R141" s="168"/>
      <c r="S141" s="59">
        <v>250</v>
      </c>
      <c r="T141" s="60">
        <v>1000000</v>
      </c>
    </row>
    <row r="142" spans="1:22" ht="45.75" customHeight="1" x14ac:dyDescent="0.2">
      <c r="A142" s="20">
        <v>6.12</v>
      </c>
      <c r="B142" s="88">
        <v>1412</v>
      </c>
      <c r="C142" s="96" t="s">
        <v>72</v>
      </c>
      <c r="D142" s="56" t="s">
        <v>142</v>
      </c>
      <c r="E142" s="169">
        <v>134.75</v>
      </c>
      <c r="F142" s="57"/>
      <c r="G142" s="57"/>
      <c r="H142" s="167"/>
      <c r="I142" s="167"/>
      <c r="J142" s="168"/>
      <c r="K142" s="168"/>
      <c r="L142" s="168"/>
      <c r="M142" s="168"/>
      <c r="N142" s="168"/>
      <c r="O142" s="168"/>
      <c r="P142" s="168"/>
      <c r="Q142" s="168"/>
      <c r="R142" s="168"/>
      <c r="S142" s="59">
        <v>1200</v>
      </c>
      <c r="T142" s="60">
        <v>500000</v>
      </c>
    </row>
    <row r="143" spans="1:22" ht="61.5" customHeight="1" x14ac:dyDescent="0.2">
      <c r="A143" s="20">
        <v>6.13</v>
      </c>
      <c r="B143" s="83">
        <v>1418</v>
      </c>
      <c r="C143" s="84" t="s">
        <v>29</v>
      </c>
      <c r="D143" s="56" t="s">
        <v>152</v>
      </c>
      <c r="E143" s="169"/>
      <c r="F143" s="57"/>
      <c r="G143" s="57"/>
      <c r="H143" s="167"/>
      <c r="I143" s="167"/>
      <c r="J143" s="168"/>
      <c r="K143" s="168"/>
      <c r="L143" s="168"/>
      <c r="M143" s="168"/>
      <c r="N143" s="168"/>
      <c r="O143" s="168"/>
      <c r="P143" s="168"/>
      <c r="Q143" s="168"/>
      <c r="R143" s="168"/>
      <c r="S143" s="59">
        <v>150</v>
      </c>
      <c r="T143" s="60">
        <v>400000</v>
      </c>
      <c r="U143" s="34">
        <v>2</v>
      </c>
    </row>
    <row r="144" spans="1:22" ht="72" customHeight="1" x14ac:dyDescent="0.2">
      <c r="A144" s="20">
        <v>6.14</v>
      </c>
      <c r="B144" s="88">
        <v>1420</v>
      </c>
      <c r="C144" s="84" t="s">
        <v>27</v>
      </c>
      <c r="D144" s="56" t="s">
        <v>167</v>
      </c>
      <c r="E144" s="169"/>
      <c r="F144" s="57"/>
      <c r="G144" s="57"/>
      <c r="H144" s="167"/>
      <c r="I144" s="167"/>
      <c r="J144" s="168"/>
      <c r="K144" s="168"/>
      <c r="L144" s="168"/>
      <c r="M144" s="168"/>
      <c r="N144" s="168"/>
      <c r="O144" s="168"/>
      <c r="P144" s="168"/>
      <c r="Q144" s="168"/>
      <c r="R144" s="168"/>
      <c r="S144" s="59">
        <v>400</v>
      </c>
      <c r="T144" s="60">
        <v>500000</v>
      </c>
      <c r="U144" s="34">
        <v>2</v>
      </c>
      <c r="V144" s="34">
        <v>5</v>
      </c>
    </row>
    <row r="145" spans="1:22" ht="54" customHeight="1" x14ac:dyDescent="0.2">
      <c r="A145" s="20">
        <v>6.15</v>
      </c>
      <c r="B145" s="88">
        <v>1424</v>
      </c>
      <c r="C145" s="89" t="s">
        <v>70</v>
      </c>
      <c r="D145" s="56" t="s">
        <v>161</v>
      </c>
      <c r="E145" s="169"/>
      <c r="F145" s="57"/>
      <c r="G145" s="57"/>
      <c r="H145" s="167"/>
      <c r="I145" s="167"/>
      <c r="J145" s="168"/>
      <c r="K145" s="168"/>
      <c r="L145" s="168"/>
      <c r="M145" s="168"/>
      <c r="N145" s="168"/>
      <c r="O145" s="168"/>
      <c r="P145" s="168"/>
      <c r="Q145" s="168"/>
      <c r="R145" s="168"/>
      <c r="S145" s="59">
        <v>100</v>
      </c>
      <c r="T145" s="60">
        <v>1000000</v>
      </c>
      <c r="U145" s="34">
        <v>2</v>
      </c>
      <c r="V145" s="34">
        <v>5</v>
      </c>
    </row>
    <row r="146" spans="1:22" ht="60.75" customHeight="1" x14ac:dyDescent="0.2">
      <c r="A146" s="20">
        <v>6.16</v>
      </c>
      <c r="B146" s="88">
        <v>1427</v>
      </c>
      <c r="C146" s="97" t="s">
        <v>41</v>
      </c>
      <c r="D146" s="56" t="s">
        <v>238</v>
      </c>
      <c r="E146" s="169"/>
      <c r="F146" s="57"/>
      <c r="G146" s="57"/>
      <c r="H146" s="167"/>
      <c r="I146" s="167"/>
      <c r="J146" s="168"/>
      <c r="K146" s="168"/>
      <c r="L146" s="168"/>
      <c r="M146" s="168"/>
      <c r="N146" s="168"/>
      <c r="O146" s="168"/>
      <c r="P146" s="168"/>
      <c r="Q146" s="168"/>
      <c r="R146" s="168"/>
      <c r="S146" s="76">
        <v>75</v>
      </c>
      <c r="T146" s="60">
        <v>1000000</v>
      </c>
      <c r="U146" s="34">
        <v>1</v>
      </c>
    </row>
    <row r="147" spans="1:22" x14ac:dyDescent="0.2">
      <c r="A147" s="5"/>
      <c r="B147" s="5"/>
      <c r="C147" s="98"/>
      <c r="D147" s="79" t="s">
        <v>187</v>
      </c>
      <c r="E147" s="111">
        <f>SUM(E131:E146)</f>
        <v>314.75</v>
      </c>
      <c r="F147" s="173" t="e">
        <f>#REF!</f>
        <v>#REF!</v>
      </c>
      <c r="G147" s="99">
        <f t="shared" ref="G147:S147" si="4">SUM(G131:G146)</f>
        <v>0</v>
      </c>
      <c r="H147" s="100">
        <f t="shared" si="4"/>
        <v>0</v>
      </c>
      <c r="I147" s="100">
        <f t="shared" si="4"/>
        <v>0</v>
      </c>
      <c r="J147" s="100">
        <f t="shared" si="4"/>
        <v>0</v>
      </c>
      <c r="K147" s="100">
        <f t="shared" si="4"/>
        <v>0</v>
      </c>
      <c r="L147" s="100">
        <f t="shared" si="4"/>
        <v>0</v>
      </c>
      <c r="M147" s="100">
        <f t="shared" si="4"/>
        <v>0</v>
      </c>
      <c r="N147" s="100">
        <f t="shared" si="4"/>
        <v>0</v>
      </c>
      <c r="O147" s="100">
        <f t="shared" si="4"/>
        <v>0</v>
      </c>
      <c r="P147" s="100">
        <f t="shared" si="4"/>
        <v>0</v>
      </c>
      <c r="Q147" s="100">
        <f t="shared" si="4"/>
        <v>0</v>
      </c>
      <c r="R147" s="99">
        <f t="shared" si="4"/>
        <v>0</v>
      </c>
      <c r="S147" s="100">
        <f t="shared" si="4"/>
        <v>3784</v>
      </c>
      <c r="T147" s="94">
        <f>SUM(T131:T146)</f>
        <v>9450000</v>
      </c>
    </row>
    <row r="148" spans="1:22" x14ac:dyDescent="0.2">
      <c r="A148" s="101"/>
      <c r="B148" s="101"/>
      <c r="C148" s="102"/>
      <c r="D148" s="175" t="s">
        <v>188</v>
      </c>
      <c r="E148" s="176">
        <f>E147+E129+E121+E108</f>
        <v>22157.399999999998</v>
      </c>
      <c r="F148" s="173" t="e">
        <f>#REF!</f>
        <v>#REF!</v>
      </c>
      <c r="G148" s="174">
        <f t="shared" ref="G148:S148" si="5">G147+G129+G121+G108</f>
        <v>0</v>
      </c>
      <c r="H148" s="104">
        <f t="shared" si="5"/>
        <v>0</v>
      </c>
      <c r="I148" s="104">
        <f t="shared" si="5"/>
        <v>0</v>
      </c>
      <c r="J148" s="104">
        <f t="shared" si="5"/>
        <v>0</v>
      </c>
      <c r="K148" s="104">
        <f t="shared" si="5"/>
        <v>0</v>
      </c>
      <c r="L148" s="104">
        <f t="shared" si="5"/>
        <v>0</v>
      </c>
      <c r="M148" s="104">
        <f t="shared" si="5"/>
        <v>0</v>
      </c>
      <c r="N148" s="104">
        <f t="shared" si="5"/>
        <v>0</v>
      </c>
      <c r="O148" s="104">
        <f t="shared" si="5"/>
        <v>0</v>
      </c>
      <c r="P148" s="104">
        <f t="shared" si="5"/>
        <v>0</v>
      </c>
      <c r="Q148" s="103">
        <f t="shared" si="5"/>
        <v>0</v>
      </c>
      <c r="R148" s="103">
        <f t="shared" si="5"/>
        <v>0</v>
      </c>
      <c r="S148" s="104">
        <f t="shared" si="5"/>
        <v>24076</v>
      </c>
      <c r="T148" s="103">
        <f t="shared" ref="T148" si="6">T147+T129+T121+T108</f>
        <v>67000000</v>
      </c>
    </row>
    <row r="149" spans="1:22" x14ac:dyDescent="0.2">
      <c r="B149" s="126" t="s">
        <v>252</v>
      </c>
      <c r="C149" s="126"/>
      <c r="D149" s="126"/>
    </row>
    <row r="150" spans="1:22" x14ac:dyDescent="0.2">
      <c r="B150" s="34" t="s">
        <v>253</v>
      </c>
    </row>
    <row r="151" spans="1:22" x14ac:dyDescent="0.2">
      <c r="B151" s="34" t="s">
        <v>254</v>
      </c>
    </row>
    <row r="152" spans="1:22" x14ac:dyDescent="0.2">
      <c r="B152" s="34" t="s">
        <v>255</v>
      </c>
    </row>
    <row r="153" spans="1:22" x14ac:dyDescent="0.2">
      <c r="B153" s="34" t="s">
        <v>256</v>
      </c>
      <c r="D153" s="36" t="s">
        <v>257</v>
      </c>
    </row>
    <row r="154" spans="1:22" x14ac:dyDescent="0.2">
      <c r="B154" s="34" t="s">
        <v>258</v>
      </c>
      <c r="D154" s="36" t="s">
        <v>261</v>
      </c>
    </row>
    <row r="155" spans="1:22" x14ac:dyDescent="0.2">
      <c r="B155" s="34" t="s">
        <v>259</v>
      </c>
      <c r="D155" s="36" t="s">
        <v>262</v>
      </c>
      <c r="I155" s="148"/>
    </row>
    <row r="156" spans="1:22" x14ac:dyDescent="0.2">
      <c r="B156" s="34" t="s">
        <v>260</v>
      </c>
      <c r="D156" s="36" t="s">
        <v>263</v>
      </c>
    </row>
    <row r="157" spans="1:22" x14ac:dyDescent="0.2">
      <c r="B157" s="34" t="s">
        <v>264</v>
      </c>
    </row>
  </sheetData>
  <mergeCells count="14">
    <mergeCell ref="A1:T1"/>
    <mergeCell ref="A2:T2"/>
    <mergeCell ref="A3:T3"/>
    <mergeCell ref="A6:A8"/>
    <mergeCell ref="B9:D9"/>
    <mergeCell ref="I6:Q6"/>
    <mergeCell ref="R6:R8"/>
    <mergeCell ref="S6:S8"/>
    <mergeCell ref="B6:D8"/>
    <mergeCell ref="E6:E8"/>
    <mergeCell ref="F6:F8"/>
    <mergeCell ref="G6:G8"/>
    <mergeCell ref="H6:H8"/>
    <mergeCell ref="T6:T8"/>
  </mergeCells>
  <pageMargins left="0.02" right="0.2" top="0.32" bottom="0.04" header="0.18" footer="0.18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3"/>
  <sheetViews>
    <sheetView workbookViewId="0">
      <selection activeCell="H12" sqref="H12"/>
    </sheetView>
  </sheetViews>
  <sheetFormatPr defaultRowHeight="15" x14ac:dyDescent="0.25"/>
  <sheetData>
    <row r="3" spans="1:26" ht="110.25" x14ac:dyDescent="0.25">
      <c r="A3" s="212">
        <v>13</v>
      </c>
      <c r="B3" s="209">
        <v>1333</v>
      </c>
      <c r="C3" s="197" t="s">
        <v>313</v>
      </c>
      <c r="D3" s="300" t="s">
        <v>486</v>
      </c>
      <c r="E3" s="32" t="s">
        <v>411</v>
      </c>
      <c r="F3" s="156" t="s">
        <v>198</v>
      </c>
      <c r="G3" s="57"/>
      <c r="H3" s="57">
        <f>X3*1/100+X3</f>
        <v>499681.50159999996</v>
      </c>
      <c r="I3" s="274">
        <v>500000</v>
      </c>
      <c r="J3" s="151"/>
      <c r="K3" s="151">
        <v>191</v>
      </c>
      <c r="L3" s="158"/>
      <c r="M3" s="158"/>
      <c r="N3" s="158"/>
      <c r="O3" s="158"/>
      <c r="P3" s="159">
        <v>1</v>
      </c>
      <c r="Q3" s="151"/>
      <c r="R3" s="151"/>
      <c r="S3" s="151"/>
      <c r="T3" s="151"/>
      <c r="U3" s="151"/>
      <c r="V3" s="24">
        <v>600</v>
      </c>
      <c r="W3" s="24"/>
      <c r="X3" s="181">
        <v>494734.16</v>
      </c>
      <c r="Y3" s="367" t="s">
        <v>581</v>
      </c>
      <c r="Z3" s="88" t="s">
        <v>582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topLeftCell="E4" workbookViewId="0">
      <selection activeCell="L16" sqref="L16"/>
    </sheetView>
  </sheetViews>
  <sheetFormatPr defaultRowHeight="15" x14ac:dyDescent="0.25"/>
  <cols>
    <col min="1" max="1" width="4.7109375" style="33" customWidth="1"/>
    <col min="2" max="2" width="22.7109375" customWidth="1"/>
    <col min="3" max="3" width="24.42578125" customWidth="1"/>
    <col min="4" max="4" width="11.28515625" style="229" customWidth="1"/>
    <col min="5" max="5" width="5.7109375" customWidth="1"/>
    <col min="6" max="6" width="5.85546875" style="116" customWidth="1"/>
    <col min="7" max="7" width="6.7109375" style="179" hidden="1" customWidth="1"/>
    <col min="8" max="8" width="13.5703125" style="199" hidden="1" customWidth="1"/>
    <col min="9" max="9" width="5.7109375" customWidth="1"/>
    <col min="10" max="10" width="4.28515625" customWidth="1"/>
    <col min="11" max="11" width="14.5703125" customWidth="1"/>
    <col min="12" max="12" width="15.7109375" style="271" customWidth="1"/>
    <col min="13" max="13" width="15.28515625" style="422" customWidth="1"/>
    <col min="14" max="14" width="13.42578125" style="422" customWidth="1"/>
    <col min="15" max="15" width="13.5703125" style="422" customWidth="1"/>
    <col min="16" max="16" width="14.28515625" style="442" customWidth="1"/>
    <col min="17" max="17" width="9.28515625" style="464" customWidth="1"/>
    <col min="18" max="18" width="4.28515625" style="155" customWidth="1"/>
    <col min="19" max="19" width="3.85546875" style="33" customWidth="1"/>
    <col min="20" max="20" width="3.28515625" style="33" customWidth="1"/>
    <col min="21" max="21" width="4.140625" style="33" customWidth="1"/>
    <col min="22" max="22" width="3.28515625" customWidth="1"/>
    <col min="23" max="23" width="4.28515625" customWidth="1"/>
    <col min="24" max="24" width="3.7109375" customWidth="1"/>
    <col min="25" max="25" width="3.28515625" customWidth="1"/>
    <col min="26" max="26" width="3.5703125" customWidth="1"/>
    <col min="27" max="27" width="5.140625" customWidth="1"/>
    <col min="28" max="28" width="7.140625" customWidth="1"/>
    <col min="29" max="29" width="6.85546875" customWidth="1"/>
  </cols>
  <sheetData>
    <row r="1" spans="1:29" ht="15.75" x14ac:dyDescent="0.25">
      <c r="A1" s="607" t="s">
        <v>638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</row>
    <row r="2" spans="1:29" ht="15.75" x14ac:dyDescent="0.25">
      <c r="A2" s="607" t="s">
        <v>608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</row>
    <row r="3" spans="1:29" x14ac:dyDescent="0.25">
      <c r="A3" s="194" t="s">
        <v>222</v>
      </c>
      <c r="B3" s="194"/>
      <c r="C3" s="154"/>
      <c r="D3" s="289"/>
      <c r="E3" s="194"/>
      <c r="F3" s="194"/>
      <c r="G3" s="211"/>
      <c r="H3" s="196"/>
      <c r="I3" s="154"/>
      <c r="M3" s="414"/>
      <c r="N3" s="414"/>
      <c r="O3" s="414"/>
      <c r="AB3" s="33"/>
      <c r="AC3" s="33"/>
    </row>
    <row r="4" spans="1:29" x14ac:dyDescent="0.25">
      <c r="A4" s="590" t="s">
        <v>223</v>
      </c>
      <c r="B4" s="585" t="s">
        <v>225</v>
      </c>
      <c r="C4" s="585" t="s">
        <v>609</v>
      </c>
      <c r="D4" s="593" t="s">
        <v>281</v>
      </c>
      <c r="E4" s="594"/>
      <c r="F4" s="585" t="s">
        <v>224</v>
      </c>
      <c r="G4" s="593" t="s">
        <v>191</v>
      </c>
      <c r="H4" s="594"/>
      <c r="I4" s="590" t="s">
        <v>477</v>
      </c>
      <c r="J4" s="593" t="s">
        <v>287</v>
      </c>
      <c r="K4" s="594"/>
      <c r="L4" s="608" t="s">
        <v>614</v>
      </c>
      <c r="M4" s="606" t="s">
        <v>630</v>
      </c>
      <c r="N4" s="606"/>
      <c r="O4" s="606"/>
      <c r="P4" s="603" t="s">
        <v>616</v>
      </c>
      <c r="Q4" s="590" t="s">
        <v>532</v>
      </c>
      <c r="R4" s="611" t="s">
        <v>227</v>
      </c>
      <c r="S4" s="612"/>
      <c r="T4" s="612"/>
      <c r="U4" s="612"/>
      <c r="V4" s="612"/>
      <c r="W4" s="612"/>
      <c r="X4" s="612"/>
      <c r="Y4" s="612"/>
      <c r="Z4" s="612"/>
      <c r="AA4" s="613"/>
      <c r="AB4" s="590" t="s">
        <v>226</v>
      </c>
      <c r="AC4" s="590" t="s">
        <v>480</v>
      </c>
    </row>
    <row r="5" spans="1:29" x14ac:dyDescent="0.25">
      <c r="A5" s="591"/>
      <c r="B5" s="586"/>
      <c r="C5" s="586"/>
      <c r="D5" s="595"/>
      <c r="E5" s="596"/>
      <c r="F5" s="586"/>
      <c r="G5" s="609"/>
      <c r="H5" s="610"/>
      <c r="I5" s="591"/>
      <c r="J5" s="609"/>
      <c r="K5" s="610"/>
      <c r="L5" s="608"/>
      <c r="M5" s="603" t="s">
        <v>611</v>
      </c>
      <c r="N5" s="604" t="s">
        <v>612</v>
      </c>
      <c r="O5" s="604" t="s">
        <v>613</v>
      </c>
      <c r="P5" s="604"/>
      <c r="Q5" s="591"/>
      <c r="R5" s="614" t="s">
        <v>572</v>
      </c>
      <c r="S5" s="611" t="s">
        <v>571</v>
      </c>
      <c r="T5" s="612"/>
      <c r="U5" s="612"/>
      <c r="V5" s="613"/>
      <c r="W5" s="455" t="s">
        <v>198</v>
      </c>
      <c r="X5" s="455" t="s">
        <v>199</v>
      </c>
      <c r="Y5" s="455" t="s">
        <v>200</v>
      </c>
      <c r="Z5" s="455" t="s">
        <v>201</v>
      </c>
      <c r="AA5" s="455" t="s">
        <v>202</v>
      </c>
      <c r="AB5" s="591"/>
      <c r="AC5" s="591"/>
    </row>
    <row r="6" spans="1:29" x14ac:dyDescent="0.25">
      <c r="A6" s="591"/>
      <c r="B6" s="586"/>
      <c r="C6" s="586"/>
      <c r="D6" s="456" t="s">
        <v>476</v>
      </c>
      <c r="E6" s="456" t="s">
        <v>475</v>
      </c>
      <c r="F6" s="586"/>
      <c r="G6" s="595"/>
      <c r="H6" s="596"/>
      <c r="I6" s="591"/>
      <c r="J6" s="595"/>
      <c r="K6" s="596"/>
      <c r="L6" s="608"/>
      <c r="M6" s="604"/>
      <c r="N6" s="604"/>
      <c r="O6" s="604"/>
      <c r="P6" s="604"/>
      <c r="Q6" s="591"/>
      <c r="R6" s="615"/>
      <c r="S6" s="588" t="s">
        <v>481</v>
      </c>
      <c r="T6" s="588" t="s">
        <v>482</v>
      </c>
      <c r="U6" s="588" t="s">
        <v>483</v>
      </c>
      <c r="V6" s="588" t="s">
        <v>484</v>
      </c>
      <c r="W6" s="617" t="s">
        <v>533</v>
      </c>
      <c r="X6" s="617" t="s">
        <v>534</v>
      </c>
      <c r="Y6" s="617" t="s">
        <v>535</v>
      </c>
      <c r="Z6" s="617" t="s">
        <v>536</v>
      </c>
      <c r="AA6" s="623">
        <v>1</v>
      </c>
      <c r="AB6" s="591"/>
      <c r="AC6" s="591"/>
    </row>
    <row r="7" spans="1:29" ht="50.45" customHeight="1" x14ac:dyDescent="0.25">
      <c r="A7" s="592"/>
      <c r="B7" s="587"/>
      <c r="C7" s="587"/>
      <c r="D7" s="456"/>
      <c r="E7" s="456"/>
      <c r="F7" s="587"/>
      <c r="G7" s="456"/>
      <c r="H7" s="456"/>
      <c r="I7" s="592"/>
      <c r="J7" s="456" t="s">
        <v>471</v>
      </c>
      <c r="K7" s="456" t="s">
        <v>472</v>
      </c>
      <c r="L7" s="608"/>
      <c r="M7" s="605"/>
      <c r="N7" s="605"/>
      <c r="O7" s="605"/>
      <c r="P7" s="605"/>
      <c r="Q7" s="592"/>
      <c r="R7" s="616"/>
      <c r="S7" s="589"/>
      <c r="T7" s="589"/>
      <c r="U7" s="589"/>
      <c r="V7" s="589"/>
      <c r="W7" s="618"/>
      <c r="X7" s="618"/>
      <c r="Y7" s="618"/>
      <c r="Z7" s="618"/>
      <c r="AA7" s="624"/>
      <c r="AB7" s="592"/>
      <c r="AC7" s="592"/>
    </row>
    <row r="8" spans="1:29" x14ac:dyDescent="0.25">
      <c r="A8" s="479">
        <v>1</v>
      </c>
      <c r="B8" s="480"/>
      <c r="C8" s="481"/>
      <c r="D8" s="259"/>
      <c r="E8" s="259"/>
      <c r="F8" s="507" t="s">
        <v>459</v>
      </c>
      <c r="G8" s="259"/>
      <c r="H8" s="259"/>
      <c r="I8" s="259"/>
      <c r="J8" s="259"/>
      <c r="K8" s="259"/>
      <c r="L8" s="272"/>
      <c r="M8" s="415"/>
      <c r="N8" s="415"/>
      <c r="O8" s="415"/>
      <c r="P8" s="415"/>
      <c r="Q8" s="465"/>
      <c r="R8" s="402"/>
      <c r="S8" s="262"/>
      <c r="T8" s="262"/>
      <c r="U8" s="262"/>
      <c r="V8" s="262"/>
      <c r="W8" s="262"/>
      <c r="X8" s="262"/>
      <c r="Y8" s="262"/>
      <c r="Z8" s="262"/>
      <c r="AA8" s="262"/>
      <c r="AB8" s="259"/>
      <c r="AC8" s="259"/>
    </row>
    <row r="9" spans="1:29" x14ac:dyDescent="0.25">
      <c r="A9" s="599" t="s">
        <v>339</v>
      </c>
      <c r="B9" s="600"/>
      <c r="C9" s="482"/>
      <c r="D9" s="294"/>
      <c r="E9" s="457"/>
      <c r="F9" s="457"/>
      <c r="G9" s="457"/>
      <c r="H9" s="457"/>
      <c r="I9" s="193"/>
      <c r="J9" s="193"/>
      <c r="K9" s="193"/>
      <c r="L9" s="273"/>
      <c r="M9" s="416"/>
      <c r="N9" s="416"/>
      <c r="O9" s="416"/>
      <c r="P9" s="416"/>
      <c r="Q9" s="466"/>
      <c r="R9" s="40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</row>
    <row r="10" spans="1:29" x14ac:dyDescent="0.25">
      <c r="A10" s="483">
        <v>2</v>
      </c>
      <c r="B10" s="480"/>
      <c r="C10" s="481"/>
      <c r="D10" s="259"/>
      <c r="E10" s="259"/>
      <c r="F10" s="507" t="s">
        <v>460</v>
      </c>
      <c r="G10" s="259"/>
      <c r="H10" s="259"/>
      <c r="I10" s="259"/>
      <c r="J10" s="259"/>
      <c r="K10" s="259"/>
      <c r="L10" s="272"/>
      <c r="M10" s="415"/>
      <c r="N10" s="415"/>
      <c r="O10" s="415"/>
      <c r="P10" s="415"/>
      <c r="Q10" s="465"/>
      <c r="R10" s="402"/>
      <c r="S10" s="262"/>
      <c r="T10" s="262"/>
      <c r="U10" s="262"/>
      <c r="V10" s="262"/>
      <c r="W10" s="262"/>
      <c r="X10" s="262"/>
      <c r="Y10" s="262"/>
      <c r="Z10" s="262"/>
      <c r="AA10" s="262"/>
      <c r="AB10" s="259"/>
      <c r="AC10" s="259"/>
    </row>
    <row r="11" spans="1:29" x14ac:dyDescent="0.25">
      <c r="A11" s="599" t="s">
        <v>339</v>
      </c>
      <c r="B11" s="600"/>
      <c r="C11" s="482"/>
      <c r="D11" s="294"/>
      <c r="E11" s="457"/>
      <c r="F11" s="457"/>
      <c r="G11" s="457"/>
      <c r="H11" s="457"/>
      <c r="I11" s="193"/>
      <c r="J11" s="193"/>
      <c r="K11" s="193"/>
      <c r="L11" s="273"/>
      <c r="M11" s="416"/>
      <c r="N11" s="416"/>
      <c r="O11" s="416"/>
      <c r="P11" s="416"/>
      <c r="Q11" s="466"/>
      <c r="R11" s="40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</row>
    <row r="12" spans="1:29" x14ac:dyDescent="0.25">
      <c r="A12" s="484">
        <v>3.1</v>
      </c>
      <c r="B12" s="485"/>
      <c r="C12" s="486"/>
      <c r="D12" s="96"/>
      <c r="E12" s="88"/>
      <c r="F12" s="508" t="s">
        <v>228</v>
      </c>
      <c r="G12" s="214">
        <v>1326</v>
      </c>
      <c r="H12" s="197" t="s">
        <v>91</v>
      </c>
      <c r="I12" s="156"/>
      <c r="J12" s="57"/>
      <c r="K12" s="502"/>
      <c r="L12" s="503"/>
      <c r="M12" s="504"/>
      <c r="N12" s="504"/>
      <c r="O12" s="504"/>
      <c r="P12" s="504"/>
      <c r="Q12" s="505"/>
      <c r="R12" s="506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6"/>
    </row>
    <row r="13" spans="1:29" x14ac:dyDescent="0.25">
      <c r="A13" s="599" t="s">
        <v>339</v>
      </c>
      <c r="B13" s="600"/>
      <c r="C13" s="482"/>
      <c r="D13" s="294"/>
      <c r="E13" s="457"/>
      <c r="F13" s="457"/>
      <c r="G13" s="457"/>
      <c r="H13" s="457"/>
      <c r="I13" s="193"/>
      <c r="J13" s="193"/>
      <c r="K13" s="193"/>
      <c r="L13" s="273"/>
      <c r="M13" s="416"/>
      <c r="N13" s="416"/>
      <c r="O13" s="416"/>
      <c r="P13" s="416"/>
      <c r="Q13" s="466"/>
      <c r="R13" s="40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</row>
    <row r="14" spans="1:29" ht="15.75" x14ac:dyDescent="0.25">
      <c r="A14" s="487">
        <v>4.0999999999999996</v>
      </c>
      <c r="D14" s="298"/>
      <c r="E14" s="209"/>
      <c r="F14" s="509" t="s">
        <v>461</v>
      </c>
      <c r="G14" s="209"/>
      <c r="H14" s="198"/>
      <c r="I14" s="201"/>
      <c r="J14" s="202"/>
      <c r="K14" s="202"/>
      <c r="L14" s="276"/>
      <c r="M14" s="417"/>
      <c r="N14" s="417"/>
      <c r="O14" s="417"/>
      <c r="P14" s="417"/>
      <c r="Q14" s="468"/>
      <c r="R14" s="405"/>
      <c r="S14" s="203"/>
      <c r="T14" s="203"/>
      <c r="U14" s="203"/>
      <c r="V14" s="204"/>
      <c r="W14" s="205"/>
      <c r="X14" s="205"/>
      <c r="Y14" s="205"/>
      <c r="Z14" s="205"/>
      <c r="AA14" s="205"/>
      <c r="AB14" s="206"/>
      <c r="AC14" s="206"/>
    </row>
    <row r="15" spans="1:29" x14ac:dyDescent="0.25">
      <c r="A15" s="601" t="s">
        <v>339</v>
      </c>
      <c r="B15" s="602"/>
      <c r="C15" s="491"/>
      <c r="D15" s="297"/>
      <c r="E15" s="303"/>
      <c r="F15" s="303"/>
      <c r="G15" s="303"/>
      <c r="H15" s="303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</row>
    <row r="16" spans="1:29" ht="48" x14ac:dyDescent="0.25">
      <c r="A16" s="496">
        <v>5.0999999999999996</v>
      </c>
      <c r="B16" s="492" t="s">
        <v>631</v>
      </c>
      <c r="C16" s="493" t="s">
        <v>632</v>
      </c>
      <c r="D16" s="96" t="s">
        <v>414</v>
      </c>
      <c r="E16" s="209">
        <v>1328</v>
      </c>
      <c r="F16" s="508" t="s">
        <v>462</v>
      </c>
      <c r="G16" s="209">
        <v>1325</v>
      </c>
      <c r="H16" s="214" t="s">
        <v>407</v>
      </c>
      <c r="I16" s="286" t="s">
        <v>198</v>
      </c>
      <c r="J16" s="181"/>
      <c r="K16" s="181">
        <v>132618.4</v>
      </c>
      <c r="L16" s="533">
        <v>100000</v>
      </c>
      <c r="M16" s="531"/>
      <c r="N16" s="531"/>
      <c r="P16" s="531">
        <v>100000</v>
      </c>
      <c r="Q16" s="532">
        <v>45</v>
      </c>
      <c r="R16" s="158"/>
      <c r="S16" s="158"/>
      <c r="T16" s="158"/>
      <c r="U16" s="158"/>
      <c r="V16" s="158"/>
      <c r="W16" s="532"/>
      <c r="X16" s="532"/>
      <c r="Y16" s="532"/>
      <c r="Z16" s="532"/>
      <c r="AA16" s="532">
        <v>1</v>
      </c>
      <c r="AB16" s="534">
        <v>30</v>
      </c>
      <c r="AC16" s="24"/>
    </row>
    <row r="17" spans="1:29" x14ac:dyDescent="0.25">
      <c r="A17" s="583" t="s">
        <v>339</v>
      </c>
      <c r="B17" s="584"/>
      <c r="C17" s="454"/>
      <c r="D17" s="301"/>
      <c r="E17" s="530"/>
      <c r="F17" s="530"/>
      <c r="G17" s="530"/>
      <c r="H17" s="530"/>
      <c r="I17" s="187"/>
      <c r="J17" s="187"/>
      <c r="K17" s="250">
        <v>132618.4</v>
      </c>
      <c r="L17" s="535">
        <v>100000</v>
      </c>
      <c r="M17" s="250"/>
      <c r="N17" s="187"/>
      <c r="O17" s="250"/>
      <c r="P17" s="250">
        <v>100000</v>
      </c>
      <c r="Q17" s="537">
        <v>45</v>
      </c>
      <c r="R17" s="187"/>
      <c r="S17" s="187"/>
      <c r="T17" s="187"/>
      <c r="U17" s="187"/>
      <c r="V17" s="187"/>
      <c r="W17" s="187"/>
      <c r="X17" s="187"/>
      <c r="Y17" s="187"/>
      <c r="Z17" s="187"/>
      <c r="AA17" s="187">
        <v>1</v>
      </c>
      <c r="AB17" s="187">
        <v>30</v>
      </c>
      <c r="AC17" s="208"/>
    </row>
    <row r="18" spans="1:29" x14ac:dyDescent="0.25">
      <c r="A18" s="255">
        <v>6</v>
      </c>
      <c r="B18" s="144" t="s">
        <v>273</v>
      </c>
      <c r="C18" s="144"/>
      <c r="D18" s="302"/>
      <c r="E18" s="144"/>
      <c r="F18" s="144" t="s">
        <v>463</v>
      </c>
      <c r="G18" s="144" t="s">
        <v>273</v>
      </c>
      <c r="H18" s="144" t="s">
        <v>273</v>
      </c>
      <c r="I18" s="218"/>
      <c r="J18" s="218"/>
      <c r="K18" s="218"/>
      <c r="L18" s="510"/>
      <c r="M18" s="443"/>
      <c r="N18" s="443"/>
      <c r="O18" s="443"/>
      <c r="P18" s="443"/>
      <c r="Q18" s="511"/>
      <c r="R18" s="512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</row>
    <row r="19" spans="1:29" x14ac:dyDescent="0.25">
      <c r="A19" s="597" t="s">
        <v>339</v>
      </c>
      <c r="B19" s="598"/>
      <c r="C19" s="457"/>
      <c r="D19" s="294"/>
      <c r="E19" s="457"/>
      <c r="F19" s="457"/>
      <c r="G19" s="457"/>
      <c r="H19" s="457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</row>
    <row r="20" spans="1:29" x14ac:dyDescent="0.25">
      <c r="A20" s="583" t="s">
        <v>354</v>
      </c>
      <c r="B20" s="584"/>
      <c r="C20" s="454"/>
      <c r="D20" s="301"/>
      <c r="E20" s="454"/>
      <c r="F20" s="454"/>
      <c r="G20" s="454"/>
      <c r="H20" s="454"/>
      <c r="I20" s="208"/>
      <c r="J20" s="208"/>
      <c r="K20" s="515">
        <v>132618.4</v>
      </c>
      <c r="L20" s="518">
        <v>100000</v>
      </c>
      <c r="M20" s="515"/>
      <c r="N20" s="454"/>
      <c r="O20" s="515"/>
      <c r="P20" s="536">
        <v>100000</v>
      </c>
      <c r="Q20" s="516">
        <v>45</v>
      </c>
      <c r="R20" s="454"/>
      <c r="S20" s="454"/>
      <c r="T20" s="454"/>
      <c r="U20" s="454"/>
      <c r="V20" s="454"/>
      <c r="W20" s="454"/>
      <c r="X20" s="454"/>
      <c r="Y20" s="454"/>
      <c r="Z20" s="454"/>
      <c r="AA20" s="517">
        <v>1</v>
      </c>
      <c r="AB20" s="517">
        <v>30</v>
      </c>
      <c r="AC20" s="454"/>
    </row>
    <row r="21" spans="1:29" ht="15.75" x14ac:dyDescent="0.25">
      <c r="A21" s="459"/>
      <c r="B21" s="459"/>
      <c r="C21" s="33"/>
      <c r="D21" s="290"/>
      <c r="E21" s="459"/>
      <c r="F21" s="459"/>
      <c r="G21" s="459"/>
      <c r="H21" s="459"/>
      <c r="I21" s="191"/>
      <c r="J21" s="122"/>
      <c r="K21" s="428"/>
      <c r="L21" s="428"/>
      <c r="M21" s="428" t="s">
        <v>636</v>
      </c>
      <c r="N21" s="428"/>
      <c r="O21" s="428"/>
      <c r="P21" s="444"/>
      <c r="Q21" s="475"/>
      <c r="R21" s="428"/>
      <c r="S21" s="428"/>
      <c r="T21" s="428"/>
      <c r="U21" s="428"/>
      <c r="V21" s="428"/>
      <c r="W21" s="428"/>
      <c r="X21" s="428"/>
      <c r="Y21" s="625" t="s">
        <v>629</v>
      </c>
      <c r="Z21" s="625"/>
      <c r="AA21" s="625"/>
      <c r="AB21" s="461"/>
    </row>
    <row r="22" spans="1:29" ht="15.75" x14ac:dyDescent="0.25">
      <c r="A22" s="428"/>
      <c r="B22" s="428"/>
      <c r="C22" s="428"/>
      <c r="D22" s="428" t="s">
        <v>598</v>
      </c>
      <c r="E22" s="428"/>
      <c r="F22" s="428"/>
      <c r="G22" s="428"/>
      <c r="H22" s="428"/>
      <c r="I22" s="428"/>
      <c r="J22" s="428"/>
      <c r="K22" s="428"/>
      <c r="L22" s="428"/>
      <c r="M22" s="428"/>
      <c r="N22" s="428"/>
      <c r="O22" s="428"/>
      <c r="P22" s="444"/>
      <c r="Q22" s="475"/>
      <c r="R22" s="428"/>
      <c r="S22" s="428"/>
      <c r="T22" s="428"/>
      <c r="U22" s="428"/>
      <c r="V22" s="428"/>
      <c r="W22" s="428"/>
      <c r="X22" s="428"/>
      <c r="Y22" s="428"/>
      <c r="Z22" s="428"/>
      <c r="AA22" s="428"/>
      <c r="AB22" s="428"/>
      <c r="AC22" s="428"/>
    </row>
    <row r="23" spans="1:29" ht="15.75" x14ac:dyDescent="0.25">
      <c r="A23" s="428"/>
      <c r="B23" s="428"/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M23" s="444"/>
      <c r="N23" s="444"/>
      <c r="O23" s="475" t="s">
        <v>601</v>
      </c>
      <c r="P23" s="444"/>
      <c r="Q23" s="475"/>
      <c r="R23" s="428"/>
      <c r="S23" s="428"/>
      <c r="T23" s="428"/>
      <c r="U23" s="428"/>
      <c r="V23" s="428"/>
      <c r="W23" s="428"/>
      <c r="X23" s="428"/>
      <c r="Y23" s="428"/>
      <c r="Z23" s="428"/>
      <c r="AA23" s="428"/>
      <c r="AB23" s="428"/>
      <c r="AC23" s="428"/>
    </row>
    <row r="24" spans="1:29" ht="15.75" x14ac:dyDescent="0.25">
      <c r="A24" s="428"/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44"/>
      <c r="N24" s="444"/>
      <c r="O24" s="475" t="s">
        <v>603</v>
      </c>
      <c r="P24" s="428"/>
      <c r="Q24" s="428"/>
      <c r="R24" s="428"/>
      <c r="S24" s="428"/>
      <c r="T24" s="428"/>
      <c r="U24" s="428"/>
      <c r="V24" s="428"/>
      <c r="W24" s="428"/>
      <c r="X24" s="428"/>
      <c r="Y24" s="428"/>
      <c r="Z24" s="461" t="s">
        <v>602</v>
      </c>
      <c r="AA24" s="428"/>
      <c r="AB24" s="461"/>
      <c r="AC24" s="428"/>
    </row>
    <row r="25" spans="1:29" ht="15.75" x14ac:dyDescent="0.25">
      <c r="A25" s="428"/>
      <c r="B25" s="428"/>
      <c r="C25" s="428"/>
      <c r="D25" s="428" t="s">
        <v>599</v>
      </c>
      <c r="E25" s="428"/>
      <c r="F25" s="428"/>
      <c r="G25" s="428"/>
      <c r="H25" s="428"/>
      <c r="I25" s="428"/>
      <c r="J25" s="428"/>
      <c r="K25" s="428"/>
      <c r="L25" s="428"/>
      <c r="M25" s="226"/>
      <c r="N25" s="226"/>
      <c r="O25" s="464"/>
      <c r="P25" s="428"/>
      <c r="Q25" s="428"/>
      <c r="R25" s="461"/>
      <c r="S25" s="461"/>
      <c r="T25" s="461"/>
      <c r="U25" s="428"/>
      <c r="V25" s="428"/>
      <c r="W25" s="428"/>
      <c r="X25" s="428"/>
      <c r="Y25" s="428"/>
      <c r="Z25" s="461" t="s">
        <v>604</v>
      </c>
      <c r="AA25" s="428"/>
      <c r="AB25" s="461"/>
      <c r="AC25" s="428"/>
    </row>
    <row r="26" spans="1:29" ht="15.75" x14ac:dyDescent="0.25">
      <c r="A26" s="428"/>
      <c r="B26" s="428"/>
      <c r="C26" s="428"/>
      <c r="D26" s="428"/>
      <c r="E26" s="428"/>
      <c r="F26" s="428"/>
      <c r="G26" s="428"/>
      <c r="H26" s="428"/>
      <c r="I26" s="428"/>
      <c r="J26" s="428" t="s">
        <v>487</v>
      </c>
      <c r="L26" s="288"/>
      <c r="M26"/>
      <c r="N26"/>
      <c r="O26"/>
      <c r="AC26" s="428"/>
    </row>
    <row r="27" spans="1:29" x14ac:dyDescent="0.25">
      <c r="A27" s="458"/>
      <c r="B27" s="458"/>
      <c r="C27" s="33"/>
      <c r="D27" s="172"/>
      <c r="E27" s="172"/>
      <c r="F27" s="172"/>
      <c r="G27" s="172"/>
      <c r="H27" s="172"/>
      <c r="L27" s="440"/>
      <c r="M27" s="414"/>
      <c r="N27" s="414"/>
      <c r="O27" s="414"/>
      <c r="S27"/>
      <c r="T27"/>
      <c r="U27"/>
    </row>
    <row r="28" spans="1:29" x14ac:dyDescent="0.25">
      <c r="A28" s="360"/>
      <c r="B28" s="360"/>
      <c r="C28" s="33"/>
      <c r="D28" s="291"/>
      <c r="E28" s="360"/>
      <c r="F28" s="360"/>
      <c r="G28" s="360"/>
      <c r="H28" s="360"/>
      <c r="L28" s="440"/>
      <c r="M28" s="414"/>
      <c r="N28" s="414"/>
      <c r="O28" s="414"/>
      <c r="Q28" s="476"/>
      <c r="S28"/>
      <c r="T28"/>
      <c r="U28"/>
    </row>
    <row r="29" spans="1:29" x14ac:dyDescent="0.25">
      <c r="G29"/>
      <c r="H29"/>
      <c r="M29" s="414"/>
      <c r="N29" s="414"/>
      <c r="O29" s="414"/>
      <c r="Q29" s="476"/>
      <c r="S29"/>
      <c r="T29"/>
      <c r="U29"/>
    </row>
    <row r="30" spans="1:29" x14ac:dyDescent="0.25">
      <c r="M30" s="414"/>
      <c r="N30" s="414"/>
      <c r="O30" s="414"/>
      <c r="S30"/>
      <c r="T30"/>
      <c r="U30"/>
    </row>
    <row r="31" spans="1:29" x14ac:dyDescent="0.25">
      <c r="M31" s="414"/>
      <c r="N31" s="414"/>
      <c r="O31" s="414"/>
      <c r="S31"/>
      <c r="T31"/>
      <c r="U31"/>
    </row>
    <row r="32" spans="1:29" x14ac:dyDescent="0.25">
      <c r="M32" s="414"/>
      <c r="N32" s="414"/>
      <c r="O32" s="414"/>
      <c r="S32"/>
      <c r="T32"/>
      <c r="U32"/>
    </row>
    <row r="33" spans="13:21" x14ac:dyDescent="0.25">
      <c r="M33" s="414"/>
      <c r="N33" s="414"/>
      <c r="O33" s="414"/>
      <c r="S33"/>
      <c r="T33"/>
      <c r="U33"/>
    </row>
    <row r="34" spans="13:21" x14ac:dyDescent="0.25">
      <c r="M34" s="414"/>
      <c r="N34" s="414"/>
      <c r="O34" s="414"/>
      <c r="S34"/>
      <c r="T34"/>
      <c r="U34"/>
    </row>
    <row r="35" spans="13:21" x14ac:dyDescent="0.25">
      <c r="M35" s="414"/>
      <c r="N35" s="414"/>
      <c r="O35" s="414"/>
      <c r="S35"/>
      <c r="T35"/>
      <c r="U35"/>
    </row>
  </sheetData>
  <mergeCells count="39">
    <mergeCell ref="A1:AC1"/>
    <mergeCell ref="A2:AC2"/>
    <mergeCell ref="A4:A7"/>
    <mergeCell ref="B4:B7"/>
    <mergeCell ref="C4:C7"/>
    <mergeCell ref="D4:E5"/>
    <mergeCell ref="F4:F7"/>
    <mergeCell ref="G4:H6"/>
    <mergeCell ref="I4:I7"/>
    <mergeCell ref="J4:K6"/>
    <mergeCell ref="AC4:AC7"/>
    <mergeCell ref="M5:M7"/>
    <mergeCell ref="N5:N7"/>
    <mergeCell ref="O5:O7"/>
    <mergeCell ref="R5:R7"/>
    <mergeCell ref="S5:V5"/>
    <mergeCell ref="T6:T7"/>
    <mergeCell ref="U6:U7"/>
    <mergeCell ref="V6:V7"/>
    <mergeCell ref="M4:O4"/>
    <mergeCell ref="P4:P7"/>
    <mergeCell ref="Q4:Q7"/>
    <mergeCell ref="R4:AA4"/>
    <mergeCell ref="AB4:AB7"/>
    <mergeCell ref="W6:W7"/>
    <mergeCell ref="A19:B19"/>
    <mergeCell ref="A20:B20"/>
    <mergeCell ref="Y21:AA21"/>
    <mergeCell ref="A13:B13"/>
    <mergeCell ref="AA6:AA7"/>
    <mergeCell ref="A9:B9"/>
    <mergeCell ref="A11:B11"/>
    <mergeCell ref="A15:B15"/>
    <mergeCell ref="A17:B17"/>
    <mergeCell ref="L4:L7"/>
    <mergeCell ref="X6:X7"/>
    <mergeCell ref="Y6:Y7"/>
    <mergeCell ref="Z6:Z7"/>
    <mergeCell ref="S6:S7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topLeftCell="A4" workbookViewId="0">
      <selection activeCell="L15" sqref="L15"/>
    </sheetView>
  </sheetViews>
  <sheetFormatPr defaultRowHeight="15" x14ac:dyDescent="0.25"/>
  <cols>
    <col min="1" max="1" width="5.28515625" style="33" customWidth="1"/>
    <col min="2" max="2" width="5" style="116" customWidth="1"/>
    <col min="3" max="3" width="16.28515625" style="116" customWidth="1"/>
    <col min="4" max="4" width="8.7109375" style="33" customWidth="1"/>
    <col min="5" max="5" width="5.28515625" customWidth="1"/>
    <col min="6" max="6" width="12.42578125" customWidth="1"/>
    <col min="7" max="7" width="11.7109375" customWidth="1"/>
    <col min="8" max="8" width="7.7109375" customWidth="1"/>
    <col min="9" max="9" width="5.7109375" customWidth="1"/>
    <col min="10" max="10" width="7.7109375" customWidth="1"/>
    <col min="11" max="11" width="5.7109375" customWidth="1"/>
    <col min="12" max="12" width="11.7109375" customWidth="1"/>
    <col min="13" max="13" width="6.5703125" customWidth="1"/>
    <col min="14" max="14" width="6.42578125" customWidth="1"/>
    <col min="15" max="22" width="4.28515625" customWidth="1"/>
    <col min="23" max="23" width="8.28515625" customWidth="1"/>
  </cols>
  <sheetData>
    <row r="1" spans="1:23" ht="14.25" customHeight="1" x14ac:dyDescent="0.25">
      <c r="A1" s="607" t="s">
        <v>633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</row>
    <row r="2" spans="1:23" ht="13.5" customHeight="1" x14ac:dyDescent="0.25">
      <c r="A2" s="607" t="s">
        <v>634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</row>
    <row r="3" spans="1:23" ht="12.75" customHeight="1" x14ac:dyDescent="0.25">
      <c r="A3" s="118" t="s">
        <v>222</v>
      </c>
      <c r="B3" s="118"/>
      <c r="C3" s="118"/>
      <c r="D3" s="283"/>
      <c r="E3" s="157"/>
      <c r="F3" s="157"/>
      <c r="G3" s="157"/>
      <c r="H3" s="157"/>
      <c r="I3" s="157"/>
      <c r="J3" s="157"/>
      <c r="K3" s="157"/>
      <c r="L3" s="157"/>
      <c r="M3" s="157"/>
    </row>
    <row r="4" spans="1:23" ht="15" customHeight="1" x14ac:dyDescent="0.25">
      <c r="A4" s="626" t="s">
        <v>223</v>
      </c>
      <c r="B4" s="633" t="s">
        <v>224</v>
      </c>
      <c r="C4" s="634"/>
      <c r="D4" s="626" t="s">
        <v>624</v>
      </c>
      <c r="E4" s="641" t="s">
        <v>288</v>
      </c>
      <c r="F4" s="641"/>
      <c r="G4" s="626" t="s">
        <v>625</v>
      </c>
      <c r="H4" s="606" t="s">
        <v>610</v>
      </c>
      <c r="I4" s="606"/>
      <c r="J4" s="606"/>
      <c r="K4" s="626" t="s">
        <v>626</v>
      </c>
      <c r="L4" s="626" t="s">
        <v>627</v>
      </c>
      <c r="M4" s="629" t="s">
        <v>464</v>
      </c>
      <c r="N4" s="629"/>
      <c r="O4" s="629"/>
      <c r="P4" s="629"/>
      <c r="Q4" s="629"/>
      <c r="R4" s="629"/>
      <c r="S4" s="629"/>
      <c r="T4" s="629"/>
      <c r="U4" s="629"/>
      <c r="V4" s="629"/>
      <c r="W4" s="626" t="s">
        <v>226</v>
      </c>
    </row>
    <row r="5" spans="1:23" ht="15" customHeight="1" x14ac:dyDescent="0.25">
      <c r="A5" s="627"/>
      <c r="B5" s="635"/>
      <c r="C5" s="636"/>
      <c r="D5" s="627"/>
      <c r="E5" s="641"/>
      <c r="F5" s="641"/>
      <c r="G5" s="627"/>
      <c r="H5" s="590" t="s">
        <v>615</v>
      </c>
      <c r="I5" s="604" t="s">
        <v>612</v>
      </c>
      <c r="J5" s="604" t="s">
        <v>613</v>
      </c>
      <c r="K5" s="627"/>
      <c r="L5" s="627"/>
      <c r="M5" s="462" t="s">
        <v>196</v>
      </c>
      <c r="N5" s="629" t="s">
        <v>197</v>
      </c>
      <c r="O5" s="629"/>
      <c r="P5" s="629"/>
      <c r="Q5" s="629"/>
      <c r="R5" s="589" t="s">
        <v>198</v>
      </c>
      <c r="S5" s="589" t="s">
        <v>199</v>
      </c>
      <c r="T5" s="589" t="s">
        <v>200</v>
      </c>
      <c r="U5" s="589" t="s">
        <v>201</v>
      </c>
      <c r="V5" s="589" t="s">
        <v>202</v>
      </c>
      <c r="W5" s="627"/>
    </row>
    <row r="6" spans="1:23" ht="50.25" customHeight="1" x14ac:dyDescent="0.25">
      <c r="A6" s="627"/>
      <c r="B6" s="635"/>
      <c r="C6" s="636"/>
      <c r="D6" s="627"/>
      <c r="E6" s="626" t="s">
        <v>471</v>
      </c>
      <c r="F6" s="626" t="s">
        <v>472</v>
      </c>
      <c r="G6" s="627"/>
      <c r="H6" s="591"/>
      <c r="I6" s="604"/>
      <c r="J6" s="604"/>
      <c r="K6" s="627"/>
      <c r="L6" s="627"/>
      <c r="M6" s="642" t="s">
        <v>628</v>
      </c>
      <c r="N6" s="630" t="s">
        <v>282</v>
      </c>
      <c r="O6" s="630" t="s">
        <v>473</v>
      </c>
      <c r="P6" s="630" t="s">
        <v>474</v>
      </c>
      <c r="Q6" s="630" t="s">
        <v>283</v>
      </c>
      <c r="R6" s="629"/>
      <c r="S6" s="629"/>
      <c r="T6" s="629"/>
      <c r="U6" s="629"/>
      <c r="V6" s="629"/>
      <c r="W6" s="627"/>
    </row>
    <row r="7" spans="1:23" ht="58.15" customHeight="1" x14ac:dyDescent="0.25">
      <c r="A7" s="628"/>
      <c r="B7" s="637"/>
      <c r="C7" s="638"/>
      <c r="D7" s="628"/>
      <c r="E7" s="628"/>
      <c r="F7" s="628"/>
      <c r="G7" s="628"/>
      <c r="H7" s="592"/>
      <c r="I7" s="605"/>
      <c r="J7" s="605"/>
      <c r="K7" s="628"/>
      <c r="L7" s="628"/>
      <c r="M7" s="643"/>
      <c r="N7" s="631"/>
      <c r="O7" s="631"/>
      <c r="P7" s="631"/>
      <c r="Q7" s="631"/>
      <c r="R7" s="629"/>
      <c r="S7" s="629"/>
      <c r="T7" s="629"/>
      <c r="U7" s="629"/>
      <c r="V7" s="629"/>
      <c r="W7" s="628"/>
    </row>
    <row r="8" spans="1:23" x14ac:dyDescent="0.25">
      <c r="A8" s="256">
        <v>1</v>
      </c>
      <c r="B8" s="257" t="s">
        <v>459</v>
      </c>
      <c r="C8" s="477" t="s">
        <v>617</v>
      </c>
      <c r="D8" s="284"/>
      <c r="E8" s="163"/>
      <c r="F8" s="163"/>
      <c r="G8" s="163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</row>
    <row r="9" spans="1:23" x14ac:dyDescent="0.25">
      <c r="A9" s="256">
        <v>2</v>
      </c>
      <c r="B9" s="257" t="s">
        <v>460</v>
      </c>
      <c r="C9" s="477" t="s">
        <v>618</v>
      </c>
      <c r="D9" s="284"/>
      <c r="E9" s="165"/>
      <c r="F9" s="165"/>
      <c r="G9" s="165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</row>
    <row r="10" spans="1:23" x14ac:dyDescent="0.25">
      <c r="A10" s="256">
        <v>3</v>
      </c>
      <c r="B10" s="257" t="s">
        <v>228</v>
      </c>
      <c r="C10" s="477" t="s">
        <v>619</v>
      </c>
      <c r="D10" s="284"/>
      <c r="E10" s="145"/>
      <c r="F10" s="399"/>
      <c r="G10" s="285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7"/>
    </row>
    <row r="11" spans="1:23" ht="25.9" customHeight="1" x14ac:dyDescent="0.25">
      <c r="A11" s="256">
        <v>4</v>
      </c>
      <c r="B11" s="257" t="s">
        <v>461</v>
      </c>
      <c r="C11" s="478" t="s">
        <v>620</v>
      </c>
      <c r="D11" s="284"/>
      <c r="E11" s="163"/>
      <c r="F11" s="400"/>
      <c r="G11" s="163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6"/>
      <c r="W11" s="287"/>
    </row>
    <row r="12" spans="1:23" ht="29.45" customHeight="1" x14ac:dyDescent="0.25">
      <c r="A12" s="255">
        <v>5</v>
      </c>
      <c r="B12" s="257" t="s">
        <v>462</v>
      </c>
      <c r="C12" s="478" t="s">
        <v>621</v>
      </c>
      <c r="D12" s="284">
        <v>1</v>
      </c>
      <c r="E12" s="145"/>
      <c r="F12" s="513">
        <v>132618.4</v>
      </c>
      <c r="G12" s="513">
        <v>100000</v>
      </c>
      <c r="H12" s="513"/>
      <c r="I12" s="286"/>
      <c r="J12" s="513"/>
      <c r="K12" s="286">
        <v>1</v>
      </c>
      <c r="L12" s="538">
        <v>100000</v>
      </c>
      <c r="M12" s="286"/>
      <c r="N12" s="286"/>
      <c r="O12" s="286"/>
      <c r="P12" s="286"/>
      <c r="Q12" s="286"/>
      <c r="R12" s="286"/>
      <c r="S12" s="286"/>
      <c r="T12" s="286"/>
      <c r="U12" s="286"/>
      <c r="V12" s="286">
        <v>1</v>
      </c>
      <c r="W12" s="287">
        <v>30</v>
      </c>
    </row>
    <row r="13" spans="1:23" ht="36.75" x14ac:dyDescent="0.25">
      <c r="A13" s="254">
        <v>6</v>
      </c>
      <c r="B13" s="257" t="s">
        <v>463</v>
      </c>
      <c r="C13" s="478" t="s">
        <v>622</v>
      </c>
      <c r="D13" s="284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24"/>
      <c r="V13" s="24"/>
      <c r="W13" s="145"/>
    </row>
    <row r="14" spans="1:23" ht="69.75" hidden="1" customHeight="1" x14ac:dyDescent="0.25">
      <c r="A14" s="117"/>
      <c r="B14" s="177" t="s">
        <v>290</v>
      </c>
      <c r="C14" s="177"/>
      <c r="D14" s="145"/>
      <c r="E14" s="183"/>
      <c r="F14" s="32"/>
      <c r="G14" s="183"/>
      <c r="H14" s="32"/>
      <c r="I14" s="32"/>
      <c r="J14" s="32"/>
      <c r="K14" s="32"/>
      <c r="L14" s="32"/>
      <c r="M14" s="32"/>
      <c r="N14" s="121"/>
      <c r="O14" s="121"/>
      <c r="P14" s="121"/>
      <c r="Q14" s="121"/>
      <c r="R14" s="120"/>
      <c r="S14" s="120"/>
      <c r="T14" s="120"/>
      <c r="U14" s="24"/>
      <c r="V14" s="24"/>
      <c r="W14" s="119"/>
    </row>
    <row r="15" spans="1:23" s="116" customFormat="1" x14ac:dyDescent="0.25">
      <c r="A15" s="581" t="s">
        <v>229</v>
      </c>
      <c r="B15" s="632"/>
      <c r="C15" s="460"/>
      <c r="D15" s="303">
        <f>D10+D11+D12</f>
        <v>1</v>
      </c>
      <c r="E15" s="304">
        <f t="shared" ref="E15" si="0">E10+E11+E12</f>
        <v>0</v>
      </c>
      <c r="F15" s="304">
        <v>132618.4</v>
      </c>
      <c r="G15" s="514">
        <v>100000</v>
      </c>
      <c r="H15" s="519"/>
      <c r="I15" s="305"/>
      <c r="J15" s="519"/>
      <c r="K15" s="305">
        <v>1</v>
      </c>
      <c r="L15" s="519">
        <v>100000</v>
      </c>
      <c r="M15" s="305"/>
      <c r="N15" s="305"/>
      <c r="O15" s="305"/>
      <c r="P15" s="305"/>
      <c r="Q15" s="305"/>
      <c r="R15" s="305"/>
      <c r="S15" s="305"/>
      <c r="T15" s="305"/>
      <c r="U15" s="305"/>
      <c r="V15" s="305">
        <v>1</v>
      </c>
      <c r="W15" s="306">
        <v>30</v>
      </c>
    </row>
    <row r="16" spans="1:23" ht="12.75" customHeight="1" x14ac:dyDescent="0.25">
      <c r="A16" s="640"/>
      <c r="B16" s="640"/>
      <c r="C16" s="640"/>
      <c r="D16" s="640"/>
      <c r="E16" s="459"/>
      <c r="F16" s="459"/>
      <c r="G16" s="459"/>
      <c r="H16" s="459"/>
      <c r="I16" s="459"/>
      <c r="J16" s="459"/>
      <c r="K16" s="459"/>
      <c r="L16" s="459"/>
      <c r="M16" s="459"/>
      <c r="N16" s="33"/>
    </row>
    <row r="17" spans="1:24" ht="18.600000000000001" customHeight="1" x14ac:dyDescent="0.25">
      <c r="A17" s="428"/>
      <c r="B17" s="428"/>
      <c r="C17" s="428"/>
      <c r="D17" s="428"/>
      <c r="E17" s="428"/>
      <c r="F17" s="428"/>
      <c r="G17" s="428" t="s">
        <v>598</v>
      </c>
      <c r="H17" s="428"/>
      <c r="I17" s="428"/>
      <c r="J17" s="428"/>
      <c r="K17" s="428" t="s">
        <v>605</v>
      </c>
      <c r="L17" s="428"/>
      <c r="M17" s="428"/>
      <c r="N17" s="428"/>
      <c r="O17" s="428"/>
      <c r="S17" s="428"/>
      <c r="T17" s="461" t="s">
        <v>629</v>
      </c>
      <c r="U17" s="461"/>
      <c r="V17" s="461"/>
      <c r="X17" s="461"/>
    </row>
    <row r="18" spans="1:24" ht="16.5" customHeight="1" x14ac:dyDescent="0.25">
      <c r="A18" s="428"/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428"/>
      <c r="S18" s="428"/>
      <c r="T18" s="428"/>
      <c r="U18" s="428"/>
      <c r="V18" s="428"/>
      <c r="X18" s="428"/>
    </row>
    <row r="19" spans="1:24" ht="16.5" customHeight="1" x14ac:dyDescent="0.25">
      <c r="A19" s="428"/>
      <c r="B19" s="428"/>
      <c r="C19" s="428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428"/>
      <c r="S19" s="428"/>
      <c r="T19" s="428"/>
      <c r="U19" s="428"/>
      <c r="V19" s="428"/>
      <c r="X19" s="428"/>
    </row>
    <row r="20" spans="1:24" ht="20.25" customHeight="1" x14ac:dyDescent="0.25">
      <c r="A20" s="428"/>
      <c r="B20" s="428"/>
      <c r="C20" s="428"/>
      <c r="D20" s="428"/>
      <c r="E20" s="428"/>
      <c r="F20" s="428"/>
      <c r="G20" s="428" t="s">
        <v>599</v>
      </c>
      <c r="H20" s="428"/>
      <c r="I20" s="428"/>
      <c r="J20" s="428"/>
      <c r="K20" s="428" t="s">
        <v>600</v>
      </c>
      <c r="L20" s="428" t="s">
        <v>601</v>
      </c>
      <c r="M20" s="428"/>
      <c r="N20" s="428"/>
      <c r="O20" s="428"/>
      <c r="S20" s="428"/>
      <c r="T20" s="428"/>
      <c r="U20" s="461" t="s">
        <v>602</v>
      </c>
      <c r="V20" s="428"/>
      <c r="X20" s="461"/>
    </row>
    <row r="21" spans="1:24" ht="17.25" customHeight="1" x14ac:dyDescent="0.25">
      <c r="A21" s="428"/>
      <c r="B21" s="428"/>
      <c r="C21" s="428"/>
      <c r="D21" s="428"/>
      <c r="E21" s="428"/>
      <c r="F21" s="428"/>
      <c r="G21" s="428" t="s">
        <v>623</v>
      </c>
      <c r="H21" s="428"/>
      <c r="J21" s="520" t="s">
        <v>637</v>
      </c>
      <c r="K21" s="520"/>
      <c r="L21" s="520"/>
      <c r="M21" s="520"/>
      <c r="N21" s="520"/>
      <c r="O21" s="461"/>
      <c r="S21" s="428"/>
      <c r="T21" s="428"/>
      <c r="U21" s="461" t="s">
        <v>604</v>
      </c>
      <c r="V21" s="428"/>
      <c r="X21" s="461"/>
    </row>
    <row r="22" spans="1:24" ht="12.75" customHeight="1" x14ac:dyDescent="0.25">
      <c r="A22" s="172"/>
      <c r="B22" s="172"/>
      <c r="C22" s="172"/>
      <c r="D22" s="282"/>
      <c r="E22" s="172"/>
      <c r="F22" s="172"/>
      <c r="G22" s="172"/>
      <c r="H22" s="172"/>
      <c r="I22" s="172"/>
      <c r="J22" s="172"/>
      <c r="K22" s="172"/>
      <c r="L22" s="172"/>
      <c r="M22" s="172"/>
      <c r="N22" s="33"/>
    </row>
    <row r="23" spans="1:24" ht="14.25" customHeight="1" x14ac:dyDescent="0.25">
      <c r="A23" s="639"/>
      <c r="B23" s="639"/>
      <c r="C23" s="639"/>
      <c r="D23" s="639"/>
      <c r="E23" s="639"/>
      <c r="F23" s="639"/>
      <c r="G23" s="639"/>
      <c r="H23" s="458"/>
      <c r="I23" s="458"/>
      <c r="J23" s="458"/>
      <c r="K23" s="458"/>
      <c r="L23" s="458"/>
      <c r="M23" s="458"/>
      <c r="N23" s="33"/>
    </row>
    <row r="24" spans="1:24" x14ac:dyDescent="0.25">
      <c r="F24" s="414"/>
    </row>
    <row r="26" spans="1:24" x14ac:dyDescent="0.25">
      <c r="F26" s="288"/>
    </row>
    <row r="27" spans="1:24" x14ac:dyDescent="0.25">
      <c r="F27" s="288"/>
    </row>
    <row r="29" spans="1:24" x14ac:dyDescent="0.25">
      <c r="F29" s="288"/>
    </row>
  </sheetData>
  <mergeCells count="31">
    <mergeCell ref="A1:W1"/>
    <mergeCell ref="A2:W2"/>
    <mergeCell ref="A4:A7"/>
    <mergeCell ref="B4:C7"/>
    <mergeCell ref="D4:D7"/>
    <mergeCell ref="E4:F5"/>
    <mergeCell ref="G4:G7"/>
    <mergeCell ref="H4:J4"/>
    <mergeCell ref="K4:K7"/>
    <mergeCell ref="L4:L7"/>
    <mergeCell ref="M4:V4"/>
    <mergeCell ref="W4:W7"/>
    <mergeCell ref="H5:H7"/>
    <mergeCell ref="I5:I7"/>
    <mergeCell ref="J5:J7"/>
    <mergeCell ref="N5:Q5"/>
    <mergeCell ref="A16:D16"/>
    <mergeCell ref="A23:G23"/>
    <mergeCell ref="V5:V7"/>
    <mergeCell ref="E6:E7"/>
    <mergeCell ref="F6:F7"/>
    <mergeCell ref="M6:M7"/>
    <mergeCell ref="N6:N7"/>
    <mergeCell ref="O6:O7"/>
    <mergeCell ref="P6:P7"/>
    <mergeCell ref="Q6:Q7"/>
    <mergeCell ref="R5:R7"/>
    <mergeCell ref="S5:S7"/>
    <mergeCell ref="T5:T7"/>
    <mergeCell ref="U5:U7"/>
    <mergeCell ref="A15:B15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26"/>
  <sheetViews>
    <sheetView workbookViewId="0">
      <selection activeCell="L22" sqref="L22"/>
    </sheetView>
  </sheetViews>
  <sheetFormatPr defaultRowHeight="15" x14ac:dyDescent="0.25"/>
  <cols>
    <col min="1" max="1" width="4.28515625" customWidth="1"/>
    <col min="2" max="2" width="15.5703125" customWidth="1"/>
    <col min="3" max="3" width="12.140625" customWidth="1"/>
    <col min="4" max="4" width="8.42578125" customWidth="1"/>
    <col min="5" max="5" width="15.5703125" customWidth="1"/>
    <col min="6" max="6" width="15.28515625" customWidth="1"/>
    <col min="7" max="7" width="8.7109375" customWidth="1"/>
    <col min="8" max="8" width="5.7109375" customWidth="1"/>
    <col min="9" max="9" width="5.85546875" customWidth="1"/>
    <col min="10" max="10" width="6.7109375" customWidth="1"/>
    <col min="11" max="11" width="7" customWidth="1"/>
    <col min="12" max="12" width="7.5703125" customWidth="1"/>
    <col min="15" max="15" width="8.140625" customWidth="1"/>
    <col min="16" max="16" width="8" customWidth="1"/>
    <col min="17" max="17" width="9.85546875" customWidth="1"/>
    <col min="18" max="18" width="9.28515625" customWidth="1"/>
  </cols>
  <sheetData>
    <row r="1" spans="1:21" s="1" customFormat="1" x14ac:dyDescent="0.2">
      <c r="A1" s="569" t="s">
        <v>2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106"/>
      <c r="T1" s="106"/>
      <c r="U1" s="106"/>
    </row>
    <row r="2" spans="1:21" s="1" customFormat="1" x14ac:dyDescent="0.2">
      <c r="A2" s="569" t="s">
        <v>212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106"/>
      <c r="T2" s="106"/>
      <c r="U2" s="106"/>
    </row>
    <row r="3" spans="1:21" s="1" customFormat="1" x14ac:dyDescent="0.2">
      <c r="A3" s="569" t="s">
        <v>278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106"/>
      <c r="T3" s="106"/>
      <c r="U3" s="106"/>
    </row>
    <row r="4" spans="1:21" s="1" customFormat="1" ht="10.5" customHeight="1" x14ac:dyDescent="0.2">
      <c r="C4" s="10"/>
      <c r="D4" s="2"/>
      <c r="E4" s="2"/>
      <c r="F4" s="2"/>
      <c r="G4" s="2"/>
      <c r="H4" s="2"/>
      <c r="I4" s="21"/>
      <c r="J4" s="2"/>
      <c r="K4" s="2"/>
      <c r="L4" s="2"/>
      <c r="M4" s="2"/>
      <c r="N4" s="2"/>
      <c r="O4" s="2"/>
      <c r="P4" s="2"/>
      <c r="Q4" s="2"/>
      <c r="R4" s="2"/>
      <c r="S4" s="2"/>
      <c r="U4" s="7"/>
    </row>
    <row r="5" spans="1:21" s="1" customFormat="1" ht="18" x14ac:dyDescent="0.2">
      <c r="A5" s="15" t="s">
        <v>174</v>
      </c>
      <c r="B5" s="16"/>
      <c r="C5" s="16"/>
      <c r="D5" s="16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1" customFormat="1" x14ac:dyDescent="0.2">
      <c r="A6" s="17" t="s">
        <v>213</v>
      </c>
      <c r="B6" s="15"/>
      <c r="C6" s="15"/>
      <c r="D6" s="18"/>
      <c r="E6" s="8"/>
      <c r="F6" s="8"/>
      <c r="G6" s="8"/>
      <c r="H6" s="8"/>
      <c r="I6" s="22"/>
      <c r="J6" s="8"/>
      <c r="K6" s="8"/>
      <c r="L6" s="8"/>
      <c r="M6" s="8"/>
      <c r="N6" s="8"/>
      <c r="O6" s="8"/>
      <c r="P6" s="8"/>
      <c r="Q6" s="8"/>
      <c r="R6" s="8"/>
      <c r="S6" s="8"/>
      <c r="T6" s="4"/>
      <c r="U6" s="6"/>
    </row>
    <row r="7" spans="1:21" x14ac:dyDescent="0.25">
      <c r="A7" s="572" t="s">
        <v>0</v>
      </c>
      <c r="B7" s="573" t="s">
        <v>191</v>
      </c>
      <c r="C7" s="572" t="s">
        <v>192</v>
      </c>
      <c r="D7" s="574" t="s">
        <v>217</v>
      </c>
      <c r="E7" s="572" t="s">
        <v>193</v>
      </c>
      <c r="F7" s="578" t="s">
        <v>194</v>
      </c>
      <c r="G7" s="578" t="s">
        <v>195</v>
      </c>
      <c r="H7" s="575" t="s">
        <v>205</v>
      </c>
      <c r="I7" s="576"/>
      <c r="J7" s="576"/>
      <c r="K7" s="576"/>
      <c r="L7" s="576"/>
      <c r="M7" s="576"/>
      <c r="N7" s="576"/>
      <c r="O7" s="576"/>
      <c r="P7" s="577"/>
      <c r="Q7" s="578" t="s">
        <v>210</v>
      </c>
      <c r="R7" s="578" t="s">
        <v>1</v>
      </c>
    </row>
    <row r="8" spans="1:21" x14ac:dyDescent="0.25">
      <c r="A8" s="572"/>
      <c r="B8" s="573"/>
      <c r="C8" s="572"/>
      <c r="D8" s="574"/>
      <c r="E8" s="572"/>
      <c r="F8" s="579"/>
      <c r="G8" s="579"/>
      <c r="H8" s="23" t="s">
        <v>196</v>
      </c>
      <c r="I8" s="23" t="s">
        <v>197</v>
      </c>
      <c r="J8" s="23" t="s">
        <v>198</v>
      </c>
      <c r="K8" s="23" t="s">
        <v>199</v>
      </c>
      <c r="L8" s="23" t="s">
        <v>200</v>
      </c>
      <c r="M8" s="23" t="s">
        <v>201</v>
      </c>
      <c r="N8" s="23" t="s">
        <v>202</v>
      </c>
      <c r="O8" s="23" t="s">
        <v>203</v>
      </c>
      <c r="P8" s="23" t="s">
        <v>204</v>
      </c>
      <c r="Q8" s="579"/>
      <c r="R8" s="579"/>
    </row>
    <row r="9" spans="1:21" ht="27" customHeight="1" x14ac:dyDescent="0.25">
      <c r="A9" s="572"/>
      <c r="B9" s="573"/>
      <c r="C9" s="572"/>
      <c r="D9" s="574"/>
      <c r="E9" s="572"/>
      <c r="F9" s="580"/>
      <c r="G9" s="580"/>
      <c r="H9" s="12"/>
      <c r="I9" s="12"/>
      <c r="J9" s="12"/>
      <c r="K9" s="12">
        <v>0</v>
      </c>
      <c r="L9" s="13" t="s">
        <v>206</v>
      </c>
      <c r="M9" s="13" t="s">
        <v>207</v>
      </c>
      <c r="N9" s="13" t="s">
        <v>208</v>
      </c>
      <c r="O9" s="13" t="s">
        <v>209</v>
      </c>
      <c r="P9" s="14">
        <v>1</v>
      </c>
      <c r="Q9" s="580"/>
      <c r="R9" s="580"/>
    </row>
    <row r="10" spans="1:21" ht="24" customHeight="1" x14ac:dyDescent="0.25">
      <c r="A10" s="25">
        <v>1</v>
      </c>
      <c r="B10" s="3" t="s">
        <v>211</v>
      </c>
      <c r="C10" s="9"/>
      <c r="D10" s="9">
        <v>98</v>
      </c>
      <c r="E10" s="29" t="e">
        <f>විස්තරාත්මක!F108</f>
        <v>#REF!</v>
      </c>
      <c r="F10" s="29">
        <f>විස්තරාත්මක!G108</f>
        <v>0</v>
      </c>
      <c r="G10" s="24">
        <f>විස්තරාත්මක!H108</f>
        <v>0</v>
      </c>
      <c r="H10" s="31">
        <f>විස්තරාත්මක!I108</f>
        <v>0</v>
      </c>
      <c r="I10" s="24">
        <f>විස්තරාත්මක!J108</f>
        <v>0</v>
      </c>
      <c r="J10" s="24">
        <f>විස්තරාත්මක!K108</f>
        <v>0</v>
      </c>
      <c r="K10" s="24">
        <f>විස්තරාත්මක!L108</f>
        <v>0</v>
      </c>
      <c r="L10" s="24">
        <f>විස්තරාත්මක!M108</f>
        <v>0</v>
      </c>
      <c r="M10" s="24">
        <f>විස්තරාත්මක!N108</f>
        <v>0</v>
      </c>
      <c r="N10" s="24">
        <f>විස්තරාත්මක!O108</f>
        <v>0</v>
      </c>
      <c r="O10" s="24">
        <f>විස්තරාත්මක!P108</f>
        <v>0</v>
      </c>
      <c r="P10" s="24">
        <f>විස්තරාත්මක!Q108</f>
        <v>0</v>
      </c>
      <c r="Q10" s="24"/>
      <c r="R10" s="24">
        <f>විස්තරාත්මක!S108</f>
        <v>18342</v>
      </c>
    </row>
    <row r="11" spans="1:21" ht="21" customHeight="1" x14ac:dyDescent="0.25">
      <c r="A11" s="25">
        <v>2</v>
      </c>
      <c r="B11" s="24" t="s">
        <v>218</v>
      </c>
      <c r="C11" s="24"/>
      <c r="D11" s="25">
        <v>11</v>
      </c>
      <c r="E11" s="29" t="e">
        <f>විස්තරාත්මක!F121</f>
        <v>#REF!</v>
      </c>
      <c r="F11" s="29">
        <f>විස්තරාත්මක!G121</f>
        <v>0</v>
      </c>
      <c r="G11" s="24">
        <f>විස්තරාත්මක!H121</f>
        <v>0</v>
      </c>
      <c r="H11" s="31">
        <f>විස්තරාත්මක!I121</f>
        <v>0</v>
      </c>
      <c r="I11" s="125">
        <f>විස්තරාත්මක!J121</f>
        <v>0</v>
      </c>
      <c r="J11" s="125">
        <f>විස්තරාත්මක!K121</f>
        <v>0</v>
      </c>
      <c r="K11" s="125">
        <f>විස්තරාත්මක!L121</f>
        <v>0</v>
      </c>
      <c r="L11" s="125">
        <f>විස්තරාත්මක!M121</f>
        <v>0</v>
      </c>
      <c r="M11" s="125">
        <f>විස්තරාත්මක!N121</f>
        <v>0</v>
      </c>
      <c r="N11" s="125">
        <f>විස්තරාත්මක!O121</f>
        <v>0</v>
      </c>
      <c r="O11" s="125">
        <f>විස්තරාත්මක!P121</f>
        <v>0</v>
      </c>
      <c r="P11" s="125">
        <f>විස්තරාත්මක!Q121</f>
        <v>0</v>
      </c>
      <c r="Q11" s="24"/>
      <c r="R11" s="24">
        <f>විස්තරාත්මක!S121</f>
        <v>1510</v>
      </c>
    </row>
    <row r="12" spans="1:21" ht="25.5" customHeight="1" x14ac:dyDescent="0.25">
      <c r="A12" s="25">
        <v>3</v>
      </c>
      <c r="B12" s="24" t="s">
        <v>219</v>
      </c>
      <c r="C12" s="24"/>
      <c r="D12" s="25">
        <v>6</v>
      </c>
      <c r="E12" s="29" t="e">
        <f>විස්තරාත්මක!F129</f>
        <v>#REF!</v>
      </c>
      <c r="F12" s="29">
        <f>විස්තරාත්මක!G129</f>
        <v>0</v>
      </c>
      <c r="G12" s="24">
        <f>විස්තරාත්මක!H129</f>
        <v>0</v>
      </c>
      <c r="H12" s="31">
        <f>විස්තරාත්මක!I129</f>
        <v>0</v>
      </c>
      <c r="I12" s="29">
        <f>විස්තරාත්මක!J129</f>
        <v>0</v>
      </c>
      <c r="J12" s="29">
        <f>විස්තරාත්මක!K129</f>
        <v>0</v>
      </c>
      <c r="K12" s="29">
        <f>විස්තරාත්මක!L129</f>
        <v>0</v>
      </c>
      <c r="L12" s="153">
        <f>විස්තරාත්මක!M129</f>
        <v>0</v>
      </c>
      <c r="M12" s="29">
        <f>විස්තරාත්මක!N129</f>
        <v>0</v>
      </c>
      <c r="N12" s="29">
        <f>විස්තරාත්මක!O129</f>
        <v>0</v>
      </c>
      <c r="O12" s="29">
        <f>විස්තරාත්මක!P129</f>
        <v>0</v>
      </c>
      <c r="P12" s="29">
        <f>විස්තරාත්මක!Q129</f>
        <v>0</v>
      </c>
      <c r="Q12" s="24"/>
      <c r="R12" s="24">
        <f>විස්තරාත්මක!S129</f>
        <v>440</v>
      </c>
    </row>
    <row r="13" spans="1:21" ht="23.25" customHeight="1" x14ac:dyDescent="0.25">
      <c r="A13" s="25">
        <v>6</v>
      </c>
      <c r="B13" s="32" t="s">
        <v>190</v>
      </c>
      <c r="C13" s="24"/>
      <c r="D13" s="25">
        <v>16</v>
      </c>
      <c r="E13" s="29" t="e">
        <f>විස්තරාත්මක!F147</f>
        <v>#REF!</v>
      </c>
      <c r="F13" s="29">
        <f>විස්තරාත්මක!G147</f>
        <v>0</v>
      </c>
      <c r="G13" s="24">
        <f>විස්තරාත්මක!H147</f>
        <v>0</v>
      </c>
      <c r="H13" s="31">
        <f>විස්තරාත්මක!I147</f>
        <v>0</v>
      </c>
      <c r="I13" s="24">
        <f>විස්තරාත්මක!J147</f>
        <v>0</v>
      </c>
      <c r="J13" s="24">
        <f>විස්තරාත්මක!K147</f>
        <v>0</v>
      </c>
      <c r="K13" s="24">
        <f>විස්තරාත්මක!L147</f>
        <v>0</v>
      </c>
      <c r="L13" s="24">
        <f>විස්තරාත්මක!M147</f>
        <v>0</v>
      </c>
      <c r="M13" s="24">
        <f>විස්තරාත්මක!N147</f>
        <v>0</v>
      </c>
      <c r="N13" s="24">
        <f>විස්තරාත්මක!O147</f>
        <v>0</v>
      </c>
      <c r="O13" s="24">
        <f>විස්තරාත්මක!P147</f>
        <v>0</v>
      </c>
      <c r="P13" s="24">
        <f>විස්තරාත්මක!Q147</f>
        <v>0</v>
      </c>
      <c r="Q13" s="24"/>
      <c r="R13" s="24">
        <f>විස්තරාත්මක!S147</f>
        <v>3784</v>
      </c>
    </row>
    <row r="14" spans="1:21" x14ac:dyDescent="0.25">
      <c r="A14" s="570" t="s">
        <v>188</v>
      </c>
      <c r="B14" s="571"/>
      <c r="C14" s="26"/>
      <c r="D14" s="26">
        <f>SUM(D10:D13)</f>
        <v>131</v>
      </c>
      <c r="E14" s="30" t="e">
        <f t="shared" ref="E14:R14" si="0">SUM(E10:E13)</f>
        <v>#REF!</v>
      </c>
      <c r="F14" s="26">
        <f t="shared" si="0"/>
        <v>0</v>
      </c>
      <c r="G14" s="26">
        <f t="shared" si="0"/>
        <v>0</v>
      </c>
      <c r="H14" s="26">
        <f t="shared" si="0"/>
        <v>0</v>
      </c>
      <c r="I14" s="26">
        <f t="shared" si="0"/>
        <v>0</v>
      </c>
      <c r="J14" s="26">
        <f t="shared" si="0"/>
        <v>0</v>
      </c>
      <c r="K14" s="26">
        <f t="shared" si="0"/>
        <v>0</v>
      </c>
      <c r="L14" s="26">
        <f t="shared" si="0"/>
        <v>0</v>
      </c>
      <c r="M14" s="26">
        <f t="shared" si="0"/>
        <v>0</v>
      </c>
      <c r="N14" s="26">
        <f t="shared" si="0"/>
        <v>0</v>
      </c>
      <c r="O14" s="26">
        <f t="shared" si="0"/>
        <v>0</v>
      </c>
      <c r="P14" s="26">
        <f t="shared" si="0"/>
        <v>0</v>
      </c>
      <c r="Q14" s="26">
        <f t="shared" si="0"/>
        <v>0</v>
      </c>
      <c r="R14" s="26">
        <f t="shared" si="0"/>
        <v>24076</v>
      </c>
    </row>
    <row r="18" spans="1:3" x14ac:dyDescent="0.25">
      <c r="A18" s="126" t="s">
        <v>252</v>
      </c>
      <c r="B18" s="126"/>
      <c r="C18" s="126"/>
    </row>
    <row r="19" spans="1:3" x14ac:dyDescent="0.25">
      <c r="A19" s="34" t="s">
        <v>253</v>
      </c>
      <c r="B19" s="35"/>
      <c r="C19" s="36"/>
    </row>
    <row r="20" spans="1:3" x14ac:dyDescent="0.25">
      <c r="A20" s="34" t="s">
        <v>254</v>
      </c>
      <c r="B20" s="35"/>
      <c r="C20" s="36"/>
    </row>
    <row r="21" spans="1:3" x14ac:dyDescent="0.25">
      <c r="A21" s="34" t="s">
        <v>255</v>
      </c>
      <c r="B21" s="35"/>
      <c r="C21" s="36"/>
    </row>
    <row r="22" spans="1:3" x14ac:dyDescent="0.25">
      <c r="A22" s="34" t="s">
        <v>256</v>
      </c>
      <c r="B22" s="35"/>
      <c r="C22" s="36" t="s">
        <v>257</v>
      </c>
    </row>
    <row r="23" spans="1:3" x14ac:dyDescent="0.25">
      <c r="A23" s="34" t="s">
        <v>258</v>
      </c>
      <c r="B23" s="35"/>
      <c r="C23" s="36" t="s">
        <v>261</v>
      </c>
    </row>
    <row r="24" spans="1:3" x14ac:dyDescent="0.25">
      <c r="A24" s="34" t="s">
        <v>259</v>
      </c>
      <c r="B24" s="35"/>
      <c r="C24" s="36" t="s">
        <v>262</v>
      </c>
    </row>
    <row r="25" spans="1:3" x14ac:dyDescent="0.25">
      <c r="A25" s="34" t="s">
        <v>260</v>
      </c>
      <c r="B25" s="35"/>
      <c r="C25" s="36" t="s">
        <v>263</v>
      </c>
    </row>
    <row r="26" spans="1:3" x14ac:dyDescent="0.25">
      <c r="A26" s="34" t="s">
        <v>264</v>
      </c>
      <c r="B26" s="35"/>
      <c r="C26" s="36"/>
    </row>
  </sheetData>
  <mergeCells count="14">
    <mergeCell ref="A1:R1"/>
    <mergeCell ref="A14:B14"/>
    <mergeCell ref="A7:A9"/>
    <mergeCell ref="B7:B9"/>
    <mergeCell ref="C7:C9"/>
    <mergeCell ref="E7:E9"/>
    <mergeCell ref="D7:D9"/>
    <mergeCell ref="A2:R2"/>
    <mergeCell ref="A3:R3"/>
    <mergeCell ref="H7:P7"/>
    <mergeCell ref="Q7:Q9"/>
    <mergeCell ref="R7:R9"/>
    <mergeCell ref="F7:F9"/>
    <mergeCell ref="G7:G9"/>
  </mergeCells>
  <pageMargins left="0.56000000000000005" right="0.3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109"/>
  <sheetViews>
    <sheetView zoomScale="85" zoomScaleNormal="85" workbookViewId="0">
      <pane ySplit="7" topLeftCell="A89" activePane="bottomLeft" state="frozen"/>
      <selection pane="bottomLeft" sqref="A1:AD1"/>
    </sheetView>
  </sheetViews>
  <sheetFormatPr defaultRowHeight="15" x14ac:dyDescent="0.25"/>
  <cols>
    <col min="1" max="1" width="4.7109375" style="33" customWidth="1"/>
    <col min="2" max="2" width="22.7109375" customWidth="1"/>
    <col min="3" max="3" width="24.42578125" customWidth="1"/>
    <col min="4" max="4" width="10.28515625" style="229" customWidth="1"/>
    <col min="5" max="5" width="6.5703125" customWidth="1"/>
    <col min="6" max="6" width="4.5703125" style="116" customWidth="1"/>
    <col min="7" max="7" width="6.7109375" style="179" hidden="1" customWidth="1"/>
    <col min="8" max="8" width="13.5703125" style="199" hidden="1" customWidth="1"/>
    <col min="9" max="9" width="6.28515625" customWidth="1"/>
    <col min="10" max="10" width="4.28515625" customWidth="1"/>
    <col min="11" max="11" width="14.5703125" customWidth="1"/>
    <col min="12" max="12" width="15.7109375" style="271" hidden="1" customWidth="1"/>
    <col min="13" max="13" width="15.7109375" style="271" customWidth="1"/>
    <col min="14" max="14" width="16.140625" style="422" customWidth="1"/>
    <col min="15" max="15" width="13.42578125" style="422" customWidth="1"/>
    <col min="16" max="16" width="15" style="422" customWidth="1"/>
    <col min="17" max="17" width="14.28515625" style="442" customWidth="1"/>
    <col min="18" max="18" width="10.7109375" style="464" customWidth="1"/>
    <col min="19" max="19" width="4.28515625" style="155" customWidth="1"/>
    <col min="20" max="20" width="3.85546875" style="33" customWidth="1"/>
    <col min="21" max="21" width="3.28515625" style="33" customWidth="1"/>
    <col min="22" max="22" width="4.140625" style="33" customWidth="1"/>
    <col min="23" max="23" width="3.28515625" customWidth="1"/>
    <col min="24" max="24" width="4.28515625" customWidth="1"/>
    <col min="25" max="25" width="3.7109375" customWidth="1"/>
    <col min="26" max="26" width="3.28515625" customWidth="1"/>
    <col min="27" max="27" width="3.5703125" customWidth="1"/>
    <col min="28" max="28" width="5.140625" customWidth="1"/>
    <col min="29" max="29" width="7.140625" customWidth="1"/>
    <col min="30" max="30" width="6.85546875" customWidth="1"/>
    <col min="31" max="31" width="16.140625" style="179" hidden="1" customWidth="1"/>
    <col min="32" max="32" width="12.85546875" hidden="1" customWidth="1"/>
    <col min="33" max="33" width="11.7109375" style="224" hidden="1" customWidth="1"/>
    <col min="34" max="34" width="11" style="224" hidden="1" customWidth="1"/>
    <col min="35" max="35" width="10.85546875" style="224" hidden="1" customWidth="1"/>
    <col min="36" max="36" width="15" hidden="1" customWidth="1"/>
    <col min="37" max="37" width="14.140625" hidden="1" customWidth="1"/>
    <col min="38" max="38" width="13.28515625" customWidth="1"/>
    <col min="39" max="39" width="14" customWidth="1"/>
  </cols>
  <sheetData>
    <row r="1" spans="1:54" ht="15.75" customHeight="1" x14ac:dyDescent="0.25">
      <c r="A1" s="607" t="s">
        <v>458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</row>
    <row r="2" spans="1:54" ht="15.75" customHeight="1" x14ac:dyDescent="0.25">
      <c r="A2" s="607" t="s">
        <v>608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</row>
    <row r="3" spans="1:54" x14ac:dyDescent="0.25">
      <c r="A3" s="194" t="s">
        <v>222</v>
      </c>
      <c r="B3" s="194"/>
      <c r="C3" s="154"/>
      <c r="D3" s="289"/>
      <c r="E3" s="194"/>
      <c r="F3" s="194"/>
      <c r="G3" s="211"/>
      <c r="H3" s="196"/>
      <c r="I3" s="154"/>
      <c r="N3" s="414"/>
      <c r="O3" s="414"/>
      <c r="P3" s="414"/>
      <c r="AC3" s="33"/>
      <c r="AD3" s="33"/>
      <c r="AH3" s="224" t="s">
        <v>606</v>
      </c>
    </row>
    <row r="4" spans="1:54" ht="14.45" customHeight="1" x14ac:dyDescent="0.25">
      <c r="A4" s="590" t="s">
        <v>223</v>
      </c>
      <c r="B4" s="585" t="s">
        <v>225</v>
      </c>
      <c r="C4" s="585" t="s">
        <v>609</v>
      </c>
      <c r="D4" s="593" t="s">
        <v>281</v>
      </c>
      <c r="E4" s="594"/>
      <c r="F4" s="590" t="s">
        <v>224</v>
      </c>
      <c r="G4" s="593" t="s">
        <v>191</v>
      </c>
      <c r="H4" s="594"/>
      <c r="I4" s="590" t="s">
        <v>477</v>
      </c>
      <c r="J4" s="593" t="s">
        <v>287</v>
      </c>
      <c r="K4" s="594"/>
      <c r="L4" s="608" t="s">
        <v>614</v>
      </c>
      <c r="M4" s="608" t="s">
        <v>614</v>
      </c>
      <c r="N4" s="606" t="s">
        <v>630</v>
      </c>
      <c r="O4" s="606"/>
      <c r="P4" s="606"/>
      <c r="Q4" s="603" t="s">
        <v>616</v>
      </c>
      <c r="R4" s="590" t="s">
        <v>532</v>
      </c>
      <c r="S4" s="611" t="s">
        <v>227</v>
      </c>
      <c r="T4" s="612"/>
      <c r="U4" s="612"/>
      <c r="V4" s="612"/>
      <c r="W4" s="612"/>
      <c r="X4" s="612"/>
      <c r="Y4" s="612"/>
      <c r="Z4" s="612"/>
      <c r="AA4" s="612"/>
      <c r="AB4" s="613"/>
      <c r="AC4" s="590" t="s">
        <v>226</v>
      </c>
      <c r="AD4" s="590" t="s">
        <v>480</v>
      </c>
      <c r="AE4" s="622" t="s">
        <v>285</v>
      </c>
      <c r="AF4">
        <v>1</v>
      </c>
      <c r="AG4" s="619" t="s">
        <v>607</v>
      </c>
      <c r="AH4" s="619" t="s">
        <v>267</v>
      </c>
      <c r="AI4" s="619" t="s">
        <v>291</v>
      </c>
    </row>
    <row r="5" spans="1:54" ht="21.6" customHeight="1" x14ac:dyDescent="0.25">
      <c r="A5" s="591"/>
      <c r="B5" s="586"/>
      <c r="C5" s="586"/>
      <c r="D5" s="595"/>
      <c r="E5" s="596"/>
      <c r="F5" s="591"/>
      <c r="G5" s="609"/>
      <c r="H5" s="610"/>
      <c r="I5" s="591"/>
      <c r="J5" s="609"/>
      <c r="K5" s="610"/>
      <c r="L5" s="608"/>
      <c r="M5" s="608"/>
      <c r="N5" s="603" t="s">
        <v>611</v>
      </c>
      <c r="O5" s="604" t="s">
        <v>612</v>
      </c>
      <c r="P5" s="604" t="s">
        <v>613</v>
      </c>
      <c r="Q5" s="604"/>
      <c r="R5" s="591"/>
      <c r="S5" s="614" t="s">
        <v>572</v>
      </c>
      <c r="T5" s="611" t="s">
        <v>571</v>
      </c>
      <c r="U5" s="612"/>
      <c r="V5" s="612"/>
      <c r="W5" s="613"/>
      <c r="X5" s="445" t="s">
        <v>198</v>
      </c>
      <c r="Y5" s="445" t="s">
        <v>199</v>
      </c>
      <c r="Z5" s="445" t="s">
        <v>200</v>
      </c>
      <c r="AA5" s="445" t="s">
        <v>201</v>
      </c>
      <c r="AB5" s="445" t="s">
        <v>202</v>
      </c>
      <c r="AC5" s="591"/>
      <c r="AD5" s="591"/>
      <c r="AE5" s="622"/>
      <c r="AF5">
        <v>1</v>
      </c>
      <c r="AG5" s="620"/>
      <c r="AH5" s="620"/>
      <c r="AI5" s="620"/>
    </row>
    <row r="6" spans="1:54" ht="15" customHeight="1" x14ac:dyDescent="0.25">
      <c r="A6" s="591"/>
      <c r="B6" s="586"/>
      <c r="C6" s="586"/>
      <c r="D6" s="446" t="s">
        <v>476</v>
      </c>
      <c r="E6" s="446" t="s">
        <v>475</v>
      </c>
      <c r="F6" s="591"/>
      <c r="G6" s="595"/>
      <c r="H6" s="596"/>
      <c r="I6" s="591"/>
      <c r="J6" s="595"/>
      <c r="K6" s="596"/>
      <c r="L6" s="608"/>
      <c r="M6" s="608"/>
      <c r="N6" s="604"/>
      <c r="O6" s="604"/>
      <c r="P6" s="604"/>
      <c r="Q6" s="604"/>
      <c r="R6" s="591"/>
      <c r="S6" s="615"/>
      <c r="T6" s="588" t="s">
        <v>481</v>
      </c>
      <c r="U6" s="588" t="s">
        <v>482</v>
      </c>
      <c r="V6" s="588" t="s">
        <v>483</v>
      </c>
      <c r="W6" s="588" t="s">
        <v>484</v>
      </c>
      <c r="X6" s="617" t="s">
        <v>533</v>
      </c>
      <c r="Y6" s="617" t="s">
        <v>534</v>
      </c>
      <c r="Z6" s="617" t="s">
        <v>535</v>
      </c>
      <c r="AA6" s="617" t="s">
        <v>536</v>
      </c>
      <c r="AB6" s="623">
        <v>1</v>
      </c>
      <c r="AC6" s="591"/>
      <c r="AD6" s="591"/>
      <c r="AE6" s="622"/>
      <c r="AF6">
        <v>1</v>
      </c>
      <c r="AG6" s="620"/>
      <c r="AH6" s="620"/>
      <c r="AI6" s="620"/>
    </row>
    <row r="7" spans="1:54" ht="59.45" customHeight="1" x14ac:dyDescent="0.25">
      <c r="A7" s="592"/>
      <c r="B7" s="587"/>
      <c r="C7" s="587"/>
      <c r="D7" s="446"/>
      <c r="E7" s="446"/>
      <c r="F7" s="592"/>
      <c r="G7" s="446"/>
      <c r="H7" s="446"/>
      <c r="I7" s="592"/>
      <c r="J7" s="446" t="s">
        <v>471</v>
      </c>
      <c r="K7" s="446" t="s">
        <v>472</v>
      </c>
      <c r="L7" s="608"/>
      <c r="M7" s="608"/>
      <c r="N7" s="605"/>
      <c r="O7" s="605"/>
      <c r="P7" s="605"/>
      <c r="Q7" s="605"/>
      <c r="R7" s="592"/>
      <c r="S7" s="616"/>
      <c r="T7" s="589"/>
      <c r="U7" s="589"/>
      <c r="V7" s="589"/>
      <c r="W7" s="589"/>
      <c r="X7" s="618"/>
      <c r="Y7" s="618"/>
      <c r="Z7" s="618"/>
      <c r="AA7" s="618"/>
      <c r="AB7" s="624"/>
      <c r="AC7" s="592"/>
      <c r="AD7" s="592"/>
      <c r="AE7" s="622"/>
      <c r="AF7">
        <v>1</v>
      </c>
      <c r="AG7" s="621"/>
      <c r="AH7" s="621"/>
      <c r="AI7" s="621"/>
    </row>
    <row r="8" spans="1:54" s="226" customFormat="1" ht="38.450000000000003" customHeight="1" x14ac:dyDescent="0.25">
      <c r="A8" s="479">
        <v>1</v>
      </c>
      <c r="B8" s="480"/>
      <c r="C8" s="481"/>
      <c r="D8" s="259"/>
      <c r="E8" s="259"/>
      <c r="F8" s="463" t="s">
        <v>459</v>
      </c>
      <c r="G8" s="259"/>
      <c r="H8" s="259"/>
      <c r="I8" s="259"/>
      <c r="J8" s="259"/>
      <c r="K8" s="259"/>
      <c r="L8" s="272"/>
      <c r="M8" s="272"/>
      <c r="N8" s="415"/>
      <c r="O8" s="415"/>
      <c r="P8" s="415"/>
      <c r="Q8" s="415"/>
      <c r="R8" s="465"/>
      <c r="S8" s="402"/>
      <c r="T8" s="262"/>
      <c r="U8" s="262"/>
      <c r="V8" s="262"/>
      <c r="W8" s="262"/>
      <c r="X8" s="262"/>
      <c r="Y8" s="262"/>
      <c r="Z8" s="262"/>
      <c r="AA8" s="262"/>
      <c r="AB8" s="262"/>
      <c r="AC8" s="259"/>
      <c r="AD8" s="259"/>
      <c r="AE8" s="260"/>
      <c r="AG8" s="206"/>
      <c r="AH8" s="206"/>
      <c r="AI8" s="206"/>
    </row>
    <row r="9" spans="1:54" s="116" customFormat="1" ht="22.5" customHeight="1" x14ac:dyDescent="0.25">
      <c r="A9" s="599" t="s">
        <v>339</v>
      </c>
      <c r="B9" s="600"/>
      <c r="C9" s="482"/>
      <c r="D9" s="294"/>
      <c r="E9" s="448"/>
      <c r="F9" s="448"/>
      <c r="G9" s="448"/>
      <c r="H9" s="448"/>
      <c r="I9" s="193" t="s">
        <v>273</v>
      </c>
      <c r="J9" s="193" t="s">
        <v>273</v>
      </c>
      <c r="K9" s="193"/>
      <c r="L9" s="273" t="s">
        <v>273</v>
      </c>
      <c r="M9" s="273" t="s">
        <v>273</v>
      </c>
      <c r="N9" s="416" t="s">
        <v>273</v>
      </c>
      <c r="O9" s="416"/>
      <c r="P9" s="416"/>
      <c r="Q9" s="416" t="s">
        <v>273</v>
      </c>
      <c r="R9" s="466" t="s">
        <v>273</v>
      </c>
      <c r="S9" s="403" t="s">
        <v>273</v>
      </c>
      <c r="T9" s="193"/>
      <c r="U9" s="193"/>
      <c r="V9" s="193" t="s">
        <v>273</v>
      </c>
      <c r="W9" s="193" t="s">
        <v>273</v>
      </c>
      <c r="X9" s="193" t="s">
        <v>273</v>
      </c>
      <c r="Y9" s="193" t="s">
        <v>273</v>
      </c>
      <c r="Z9" s="193" t="s">
        <v>273</v>
      </c>
      <c r="AA9" s="193" t="s">
        <v>273</v>
      </c>
      <c r="AB9" s="193" t="s">
        <v>273</v>
      </c>
      <c r="AC9" s="193" t="s">
        <v>273</v>
      </c>
      <c r="AD9" s="193"/>
      <c r="AE9" s="144"/>
      <c r="AF9" s="231"/>
      <c r="AG9" s="144"/>
      <c r="AH9" s="430"/>
      <c r="AI9" s="144"/>
      <c r="AJ9" s="232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s="226" customFormat="1" ht="42.6" customHeight="1" x14ac:dyDescent="0.25">
      <c r="A10" s="483">
        <v>2</v>
      </c>
      <c r="B10" s="480"/>
      <c r="C10" s="481"/>
      <c r="D10" s="259"/>
      <c r="E10" s="259"/>
      <c r="F10" s="463" t="s">
        <v>460</v>
      </c>
      <c r="G10" s="259"/>
      <c r="H10" s="259"/>
      <c r="I10" s="259"/>
      <c r="J10" s="259"/>
      <c r="K10" s="259"/>
      <c r="L10" s="272"/>
      <c r="M10" s="272"/>
      <c r="N10" s="415"/>
      <c r="O10" s="415"/>
      <c r="P10" s="415"/>
      <c r="Q10" s="415"/>
      <c r="R10" s="465"/>
      <c r="S10" s="402"/>
      <c r="T10" s="262"/>
      <c r="U10" s="262"/>
      <c r="V10" s="262"/>
      <c r="W10" s="262"/>
      <c r="X10" s="262"/>
      <c r="Y10" s="262"/>
      <c r="Z10" s="262"/>
      <c r="AA10" s="262"/>
      <c r="AB10" s="262"/>
      <c r="AC10" s="259"/>
      <c r="AD10" s="259"/>
      <c r="AE10" s="260"/>
      <c r="AG10" s="206"/>
      <c r="AH10" s="206"/>
      <c r="AI10" s="206"/>
    </row>
    <row r="11" spans="1:54" s="116" customFormat="1" ht="22.5" customHeight="1" x14ac:dyDescent="0.25">
      <c r="A11" s="599" t="s">
        <v>339</v>
      </c>
      <c r="B11" s="600"/>
      <c r="C11" s="482"/>
      <c r="D11" s="294"/>
      <c r="E11" s="448"/>
      <c r="F11" s="448"/>
      <c r="G11" s="448"/>
      <c r="H11" s="448"/>
      <c r="I11" s="193" t="s">
        <v>273</v>
      </c>
      <c r="J11" s="193" t="s">
        <v>273</v>
      </c>
      <c r="K11" s="193"/>
      <c r="L11" s="273" t="s">
        <v>273</v>
      </c>
      <c r="M11" s="273" t="s">
        <v>273</v>
      </c>
      <c r="N11" s="416" t="s">
        <v>273</v>
      </c>
      <c r="O11" s="416"/>
      <c r="P11" s="416"/>
      <c r="Q11" s="416" t="s">
        <v>273</v>
      </c>
      <c r="R11" s="466" t="s">
        <v>273</v>
      </c>
      <c r="S11" s="403" t="s">
        <v>273</v>
      </c>
      <c r="T11" s="193"/>
      <c r="U11" s="193"/>
      <c r="V11" s="193" t="s">
        <v>273</v>
      </c>
      <c r="W11" s="193" t="s">
        <v>273</v>
      </c>
      <c r="X11" s="193" t="s">
        <v>273</v>
      </c>
      <c r="Y11" s="193" t="s">
        <v>273</v>
      </c>
      <c r="Z11" s="193" t="s">
        <v>273</v>
      </c>
      <c r="AA11" s="193" t="s">
        <v>273</v>
      </c>
      <c r="AB11" s="193" t="s">
        <v>273</v>
      </c>
      <c r="AC11" s="193" t="s">
        <v>273</v>
      </c>
      <c r="AD11" s="193"/>
      <c r="AE11" s="144"/>
      <c r="AF11" s="231"/>
      <c r="AG11" s="144"/>
      <c r="AH11" s="430"/>
      <c r="AI11" s="144"/>
      <c r="AJ11" s="232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47.45" customHeight="1" x14ac:dyDescent="0.25">
      <c r="A12" s="484">
        <v>3.1</v>
      </c>
      <c r="B12" s="485" t="s">
        <v>537</v>
      </c>
      <c r="C12" s="486" t="s">
        <v>326</v>
      </c>
      <c r="D12" s="96" t="s">
        <v>301</v>
      </c>
      <c r="E12" s="88">
        <v>1326</v>
      </c>
      <c r="F12" s="212" t="s">
        <v>228</v>
      </c>
      <c r="G12" s="214">
        <v>1326</v>
      </c>
      <c r="H12" s="197" t="s">
        <v>91</v>
      </c>
      <c r="I12" s="156" t="s">
        <v>198</v>
      </c>
      <c r="J12" s="57"/>
      <c r="K12" s="57">
        <f>AE12*1/100+AE12</f>
        <v>499950</v>
      </c>
      <c r="L12" s="274">
        <v>500000</v>
      </c>
      <c r="M12" s="274">
        <f>L12*99.5/100</f>
        <v>497500</v>
      </c>
      <c r="N12" s="413"/>
      <c r="O12" s="413">
        <f>Q12*0.5/100</f>
        <v>2475</v>
      </c>
      <c r="P12" s="413">
        <f>N12+O12</f>
        <v>2475</v>
      </c>
      <c r="Q12" s="542">
        <v>495000</v>
      </c>
      <c r="R12" s="143"/>
      <c r="S12" s="404"/>
      <c r="T12" s="158"/>
      <c r="U12" s="158"/>
      <c r="V12" s="158"/>
      <c r="W12" s="158"/>
      <c r="X12" s="151"/>
      <c r="Y12" s="151"/>
      <c r="Z12" s="151"/>
      <c r="AA12" s="151"/>
      <c r="AB12" s="151">
        <v>1</v>
      </c>
      <c r="AC12" s="24">
        <v>60</v>
      </c>
      <c r="AD12" s="24"/>
      <c r="AE12" s="408">
        <v>495000</v>
      </c>
      <c r="AG12" s="431">
        <f t="shared" ref="AG12:AG43" si="0">N12*0.5/100</f>
        <v>0</v>
      </c>
      <c r="AH12" s="432">
        <f>AG12</f>
        <v>0</v>
      </c>
      <c r="AI12" s="88"/>
      <c r="AJ12" s="288">
        <f t="shared" ref="AJ12:AJ43" si="1">N12+AG12</f>
        <v>0</v>
      </c>
    </row>
    <row r="13" spans="1:54" ht="30" customHeight="1" x14ac:dyDescent="0.25">
      <c r="A13" s="487">
        <v>3.2</v>
      </c>
      <c r="B13" s="485" t="s">
        <v>538</v>
      </c>
      <c r="C13" s="486" t="s">
        <v>327</v>
      </c>
      <c r="D13" s="295" t="s">
        <v>298</v>
      </c>
      <c r="E13" s="88">
        <v>1329</v>
      </c>
      <c r="F13" s="212" t="s">
        <v>228</v>
      </c>
      <c r="G13" s="214">
        <v>1329</v>
      </c>
      <c r="H13" s="197" t="s">
        <v>90</v>
      </c>
      <c r="I13" s="156" t="s">
        <v>198</v>
      </c>
      <c r="J13" s="57"/>
      <c r="K13" s="57">
        <f t="shared" ref="K13:K25" si="2">AE13*1/100+AE13</f>
        <v>499950</v>
      </c>
      <c r="L13" s="274">
        <v>500000</v>
      </c>
      <c r="M13" s="274">
        <f t="shared" ref="M13:M76" si="3">L13*99.5/100</f>
        <v>497500</v>
      </c>
      <c r="N13" s="423">
        <v>495000</v>
      </c>
      <c r="O13" s="413">
        <f>N13*0.5/100</f>
        <v>2475</v>
      </c>
      <c r="P13" s="413">
        <f t="shared" ref="P13:P76" si="4">N13+O13</f>
        <v>497475</v>
      </c>
      <c r="Q13" s="423"/>
      <c r="R13" s="143"/>
      <c r="S13" s="404"/>
      <c r="T13" s="158"/>
      <c r="U13" s="158"/>
      <c r="V13" s="158"/>
      <c r="W13" s="158"/>
      <c r="X13" s="151"/>
      <c r="Y13" s="151"/>
      <c r="Z13" s="151"/>
      <c r="AA13" s="151"/>
      <c r="AB13" s="151">
        <v>1</v>
      </c>
      <c r="AC13" s="24">
        <v>208</v>
      </c>
      <c r="AD13" s="24"/>
      <c r="AE13" s="181">
        <v>495000</v>
      </c>
      <c r="AF13" s="288"/>
      <c r="AG13" s="431">
        <f t="shared" si="0"/>
        <v>2475</v>
      </c>
      <c r="AH13" s="432">
        <f t="shared" ref="AH13:AH26" si="5">AG13</f>
        <v>2475</v>
      </c>
      <c r="AI13" s="88"/>
      <c r="AJ13" s="288">
        <f t="shared" si="1"/>
        <v>497475</v>
      </c>
    </row>
    <row r="14" spans="1:54" ht="31.15" customHeight="1" x14ac:dyDescent="0.25">
      <c r="A14" s="484">
        <v>3.3</v>
      </c>
      <c r="B14" s="485" t="s">
        <v>488</v>
      </c>
      <c r="C14" s="486" t="s">
        <v>328</v>
      </c>
      <c r="D14" s="295" t="s">
        <v>297</v>
      </c>
      <c r="E14" s="88">
        <v>1330</v>
      </c>
      <c r="F14" s="212" t="s">
        <v>228</v>
      </c>
      <c r="G14" s="214">
        <v>1330</v>
      </c>
      <c r="H14" s="197" t="s">
        <v>62</v>
      </c>
      <c r="I14" s="156" t="s">
        <v>198</v>
      </c>
      <c r="J14" s="57"/>
      <c r="K14" s="57">
        <f t="shared" si="2"/>
        <v>499950</v>
      </c>
      <c r="L14" s="274">
        <v>500000</v>
      </c>
      <c r="M14" s="274">
        <f t="shared" si="3"/>
        <v>497500</v>
      </c>
      <c r="N14" s="423"/>
      <c r="O14" s="413">
        <f>Q14*0.5/100</f>
        <v>2475</v>
      </c>
      <c r="P14" s="413">
        <f t="shared" si="4"/>
        <v>2475</v>
      </c>
      <c r="Q14" s="423">
        <v>495000</v>
      </c>
      <c r="R14" s="143"/>
      <c r="S14" s="404"/>
      <c r="T14" s="158"/>
      <c r="U14" s="158"/>
      <c r="V14" s="158"/>
      <c r="W14" s="158"/>
      <c r="X14" s="151"/>
      <c r="Y14" s="151"/>
      <c r="Z14" s="151"/>
      <c r="AA14" s="151"/>
      <c r="AB14" s="151">
        <v>1</v>
      </c>
      <c r="AC14" s="24">
        <v>400</v>
      </c>
      <c r="AD14" s="24"/>
      <c r="AE14" s="62">
        <v>495000</v>
      </c>
      <c r="AF14">
        <v>1</v>
      </c>
      <c r="AG14" s="431">
        <f t="shared" si="0"/>
        <v>0</v>
      </c>
      <c r="AH14" s="432">
        <f t="shared" si="5"/>
        <v>0</v>
      </c>
      <c r="AI14" s="88"/>
      <c r="AJ14" s="288">
        <f t="shared" si="1"/>
        <v>0</v>
      </c>
    </row>
    <row r="15" spans="1:54" ht="34.5" customHeight="1" x14ac:dyDescent="0.25">
      <c r="A15" s="487">
        <v>3.4</v>
      </c>
      <c r="B15" s="485" t="s">
        <v>489</v>
      </c>
      <c r="C15" s="486" t="s">
        <v>329</v>
      </c>
      <c r="D15" s="295" t="s">
        <v>299</v>
      </c>
      <c r="E15" s="88">
        <v>1334</v>
      </c>
      <c r="F15" s="212" t="s">
        <v>228</v>
      </c>
      <c r="G15" s="214">
        <v>1334</v>
      </c>
      <c r="H15" s="197" t="s">
        <v>6</v>
      </c>
      <c r="I15" s="156" t="s">
        <v>198</v>
      </c>
      <c r="J15" s="57"/>
      <c r="K15" s="57">
        <f t="shared" si="2"/>
        <v>249975</v>
      </c>
      <c r="L15" s="274">
        <v>250000</v>
      </c>
      <c r="M15" s="274">
        <f t="shared" si="3"/>
        <v>248750</v>
      </c>
      <c r="N15" s="423">
        <v>247500</v>
      </c>
      <c r="O15" s="413">
        <f t="shared" ref="O15:O25" si="6">N15*0.5/100</f>
        <v>1237.5</v>
      </c>
      <c r="P15" s="413">
        <f t="shared" si="4"/>
        <v>248737.5</v>
      </c>
      <c r="Q15" s="423"/>
      <c r="R15" s="143"/>
      <c r="S15" s="404"/>
      <c r="T15" s="158"/>
      <c r="U15" s="158"/>
      <c r="V15" s="158"/>
      <c r="W15" s="158"/>
      <c r="X15" s="151"/>
      <c r="Y15" s="151"/>
      <c r="Z15" s="151"/>
      <c r="AA15" s="151"/>
      <c r="AB15" s="151">
        <v>1</v>
      </c>
      <c r="AC15" s="24">
        <v>17</v>
      </c>
      <c r="AD15" s="24"/>
      <c r="AE15" s="181">
        <v>247500</v>
      </c>
      <c r="AG15" s="431">
        <f t="shared" si="0"/>
        <v>1237.5</v>
      </c>
      <c r="AH15" s="432">
        <f t="shared" si="5"/>
        <v>1237.5</v>
      </c>
      <c r="AI15" s="88"/>
      <c r="AJ15" s="288">
        <f t="shared" si="1"/>
        <v>248737.5</v>
      </c>
    </row>
    <row r="16" spans="1:54" ht="28.9" customHeight="1" x14ac:dyDescent="0.25">
      <c r="A16" s="484">
        <v>3.5</v>
      </c>
      <c r="B16" s="485" t="s">
        <v>539</v>
      </c>
      <c r="C16" s="486" t="s">
        <v>330</v>
      </c>
      <c r="D16" s="295" t="s">
        <v>299</v>
      </c>
      <c r="E16" s="88">
        <v>1334</v>
      </c>
      <c r="F16" s="212" t="s">
        <v>228</v>
      </c>
      <c r="G16" s="214">
        <v>1334</v>
      </c>
      <c r="H16" s="197" t="s">
        <v>6</v>
      </c>
      <c r="I16" s="156" t="s">
        <v>198</v>
      </c>
      <c r="J16" s="57"/>
      <c r="K16" s="57">
        <f t="shared" si="2"/>
        <v>249975</v>
      </c>
      <c r="L16" s="274">
        <v>250000</v>
      </c>
      <c r="M16" s="274">
        <f t="shared" si="3"/>
        <v>248750</v>
      </c>
      <c r="N16" s="423"/>
      <c r="O16" s="413">
        <f>Q16*0.5/100</f>
        <v>1237.5</v>
      </c>
      <c r="P16" s="413">
        <f t="shared" si="4"/>
        <v>1237.5</v>
      </c>
      <c r="Q16" s="423">
        <v>247500</v>
      </c>
      <c r="R16" s="143"/>
      <c r="S16" s="404"/>
      <c r="T16" s="158"/>
      <c r="U16" s="158"/>
      <c r="V16" s="158"/>
      <c r="W16" s="158"/>
      <c r="X16" s="151"/>
      <c r="Y16" s="151"/>
      <c r="Z16" s="151"/>
      <c r="AA16" s="151"/>
      <c r="AB16" s="151">
        <v>1</v>
      </c>
      <c r="AC16" s="24">
        <v>27</v>
      </c>
      <c r="AD16" s="24"/>
      <c r="AE16" s="181">
        <v>247500</v>
      </c>
      <c r="AG16" s="431">
        <f t="shared" si="0"/>
        <v>0</v>
      </c>
      <c r="AH16" s="432">
        <f t="shared" si="5"/>
        <v>0</v>
      </c>
      <c r="AI16" s="88"/>
      <c r="AJ16" s="288">
        <f t="shared" si="1"/>
        <v>0</v>
      </c>
    </row>
    <row r="17" spans="1:36" ht="33.75" customHeight="1" x14ac:dyDescent="0.25">
      <c r="A17" s="487">
        <v>3.6</v>
      </c>
      <c r="B17" s="485" t="s">
        <v>540</v>
      </c>
      <c r="C17" s="486" t="s">
        <v>331</v>
      </c>
      <c r="D17" s="295" t="s">
        <v>302</v>
      </c>
      <c r="E17" s="88">
        <v>1338</v>
      </c>
      <c r="F17" s="212" t="s">
        <v>228</v>
      </c>
      <c r="G17" s="214">
        <v>1338</v>
      </c>
      <c r="H17" s="197" t="s">
        <v>314</v>
      </c>
      <c r="I17" s="156" t="s">
        <v>198</v>
      </c>
      <c r="J17" s="57"/>
      <c r="K17" s="57">
        <f t="shared" si="2"/>
        <v>199980</v>
      </c>
      <c r="L17" s="274">
        <v>200000</v>
      </c>
      <c r="M17" s="274">
        <f t="shared" si="3"/>
        <v>199000</v>
      </c>
      <c r="N17" s="423">
        <v>198000</v>
      </c>
      <c r="O17" s="413">
        <f t="shared" si="6"/>
        <v>990</v>
      </c>
      <c r="P17" s="413">
        <f t="shared" si="4"/>
        <v>198990</v>
      </c>
      <c r="Q17" s="423"/>
      <c r="R17" s="143"/>
      <c r="S17" s="404"/>
      <c r="T17" s="158"/>
      <c r="U17" s="158"/>
      <c r="V17" s="158"/>
      <c r="W17" s="158"/>
      <c r="X17" s="151"/>
      <c r="Y17" s="151"/>
      <c r="Z17" s="151"/>
      <c r="AA17" s="151"/>
      <c r="AB17" s="151">
        <v>1</v>
      </c>
      <c r="AC17" s="24">
        <v>34</v>
      </c>
      <c r="AD17" s="24"/>
      <c r="AE17" s="181">
        <v>198000</v>
      </c>
      <c r="AG17" s="431">
        <f t="shared" si="0"/>
        <v>990</v>
      </c>
      <c r="AH17" s="432">
        <f t="shared" si="5"/>
        <v>990</v>
      </c>
      <c r="AI17" s="88"/>
      <c r="AJ17" s="288">
        <f t="shared" si="1"/>
        <v>198990</v>
      </c>
    </row>
    <row r="18" spans="1:36" ht="31.15" customHeight="1" x14ac:dyDescent="0.25">
      <c r="A18" s="484">
        <v>3.7</v>
      </c>
      <c r="B18" s="485" t="s">
        <v>570</v>
      </c>
      <c r="C18" s="486" t="s">
        <v>332</v>
      </c>
      <c r="D18" s="96" t="s">
        <v>319</v>
      </c>
      <c r="E18" s="88">
        <v>1340</v>
      </c>
      <c r="F18" s="212" t="s">
        <v>228</v>
      </c>
      <c r="G18" s="214">
        <v>1340</v>
      </c>
      <c r="H18" s="197" t="s">
        <v>85</v>
      </c>
      <c r="I18" s="156" t="s">
        <v>198</v>
      </c>
      <c r="J18" s="57"/>
      <c r="K18" s="57">
        <f t="shared" si="2"/>
        <v>499950</v>
      </c>
      <c r="L18" s="274">
        <v>500000</v>
      </c>
      <c r="M18" s="274">
        <f t="shared" si="3"/>
        <v>497500</v>
      </c>
      <c r="N18" s="423"/>
      <c r="O18" s="413">
        <f>Q18*0.5/100</f>
        <v>2475</v>
      </c>
      <c r="P18" s="413">
        <f t="shared" si="4"/>
        <v>2475</v>
      </c>
      <c r="Q18" s="423">
        <v>495000</v>
      </c>
      <c r="R18" s="143"/>
      <c r="S18" s="404"/>
      <c r="T18" s="158"/>
      <c r="U18" s="158"/>
      <c r="V18" s="158"/>
      <c r="W18" s="158"/>
      <c r="X18" s="151"/>
      <c r="Y18" s="151"/>
      <c r="Z18" s="151"/>
      <c r="AA18" s="151"/>
      <c r="AB18" s="151">
        <v>1</v>
      </c>
      <c r="AC18" s="24">
        <v>70</v>
      </c>
      <c r="AD18" s="24"/>
      <c r="AE18" s="181">
        <v>495000</v>
      </c>
      <c r="AG18" s="431">
        <f t="shared" si="0"/>
        <v>0</v>
      </c>
      <c r="AH18" s="432">
        <f t="shared" si="5"/>
        <v>0</v>
      </c>
      <c r="AI18" s="88"/>
      <c r="AJ18" s="288">
        <f t="shared" si="1"/>
        <v>0</v>
      </c>
    </row>
    <row r="19" spans="1:36" ht="44.25" customHeight="1" x14ac:dyDescent="0.25">
      <c r="A19" s="487">
        <v>3.8</v>
      </c>
      <c r="B19" s="485" t="s">
        <v>541</v>
      </c>
      <c r="C19" s="486" t="s">
        <v>333</v>
      </c>
      <c r="D19" s="96" t="s">
        <v>305</v>
      </c>
      <c r="E19" s="83">
        <v>1351</v>
      </c>
      <c r="F19" s="212" t="s">
        <v>228</v>
      </c>
      <c r="G19" s="214">
        <v>1351</v>
      </c>
      <c r="H19" s="197" t="s">
        <v>316</v>
      </c>
      <c r="I19" s="156" t="s">
        <v>198</v>
      </c>
      <c r="J19" s="57"/>
      <c r="K19" s="57">
        <f t="shared" si="2"/>
        <v>249975</v>
      </c>
      <c r="L19" s="274">
        <v>250000</v>
      </c>
      <c r="M19" s="274">
        <f t="shared" si="3"/>
        <v>248750</v>
      </c>
      <c r="N19" s="423">
        <v>247500</v>
      </c>
      <c r="O19" s="413">
        <f t="shared" si="6"/>
        <v>1237.5</v>
      </c>
      <c r="P19" s="413">
        <f t="shared" si="4"/>
        <v>248737.5</v>
      </c>
      <c r="Q19" s="423"/>
      <c r="R19" s="143"/>
      <c r="S19" s="404"/>
      <c r="T19" s="158"/>
      <c r="U19" s="158"/>
      <c r="V19" s="158"/>
      <c r="W19" s="158"/>
      <c r="X19" s="151"/>
      <c r="Y19" s="151"/>
      <c r="Z19" s="151"/>
      <c r="AA19" s="151"/>
      <c r="AB19" s="151">
        <v>1</v>
      </c>
      <c r="AC19" s="24">
        <v>30</v>
      </c>
      <c r="AD19" s="24"/>
      <c r="AE19" s="181">
        <v>247500</v>
      </c>
      <c r="AG19" s="431">
        <f t="shared" si="0"/>
        <v>1237.5</v>
      </c>
      <c r="AH19" s="432">
        <f t="shared" si="5"/>
        <v>1237.5</v>
      </c>
      <c r="AI19" s="83"/>
      <c r="AJ19" s="288">
        <f t="shared" si="1"/>
        <v>248737.5</v>
      </c>
    </row>
    <row r="20" spans="1:36" ht="46.5" customHeight="1" x14ac:dyDescent="0.25">
      <c r="A20" s="484">
        <v>3.9</v>
      </c>
      <c r="B20" s="485" t="s">
        <v>530</v>
      </c>
      <c r="C20" s="486" t="s">
        <v>334</v>
      </c>
      <c r="D20" s="96" t="s">
        <v>305</v>
      </c>
      <c r="E20" s="83">
        <v>1352</v>
      </c>
      <c r="F20" s="212" t="s">
        <v>228</v>
      </c>
      <c r="G20" s="214">
        <v>1351</v>
      </c>
      <c r="H20" s="197" t="s">
        <v>316</v>
      </c>
      <c r="I20" s="156" t="s">
        <v>198</v>
      </c>
      <c r="J20" s="57"/>
      <c r="K20" s="57">
        <f t="shared" si="2"/>
        <v>249975</v>
      </c>
      <c r="L20" s="274">
        <v>250000</v>
      </c>
      <c r="M20" s="274">
        <f t="shared" si="3"/>
        <v>248750</v>
      </c>
      <c r="N20" s="413">
        <v>247500</v>
      </c>
      <c r="O20" s="413">
        <f t="shared" si="6"/>
        <v>1237.5</v>
      </c>
      <c r="P20" s="413">
        <f t="shared" si="4"/>
        <v>248737.5</v>
      </c>
      <c r="Q20" s="424"/>
      <c r="R20" s="143"/>
      <c r="S20" s="404"/>
      <c r="T20" s="158"/>
      <c r="U20" s="158"/>
      <c r="V20" s="158"/>
      <c r="W20" s="158"/>
      <c r="X20" s="151"/>
      <c r="Y20" s="151"/>
      <c r="Z20" s="151"/>
      <c r="AA20" s="151"/>
      <c r="AB20" s="151">
        <v>1</v>
      </c>
      <c r="AC20" s="24">
        <v>20</v>
      </c>
      <c r="AD20" s="24"/>
      <c r="AE20" s="181">
        <v>247500</v>
      </c>
      <c r="AG20" s="431">
        <f t="shared" si="0"/>
        <v>1237.5</v>
      </c>
      <c r="AH20" s="432">
        <f t="shared" si="5"/>
        <v>1237.5</v>
      </c>
      <c r="AI20" s="83"/>
      <c r="AJ20" s="288">
        <f t="shared" si="1"/>
        <v>248737.5</v>
      </c>
    </row>
    <row r="21" spans="1:36" ht="45" customHeight="1" x14ac:dyDescent="0.25">
      <c r="A21" s="488">
        <v>3.1</v>
      </c>
      <c r="B21" s="485" t="s">
        <v>542</v>
      </c>
      <c r="C21" s="486" t="s">
        <v>335</v>
      </c>
      <c r="D21" s="295" t="s">
        <v>306</v>
      </c>
      <c r="E21" s="83">
        <v>1352</v>
      </c>
      <c r="F21" s="212" t="s">
        <v>228</v>
      </c>
      <c r="G21" s="214">
        <v>1352</v>
      </c>
      <c r="H21" s="197" t="s">
        <v>64</v>
      </c>
      <c r="I21" s="156" t="s">
        <v>198</v>
      </c>
      <c r="J21" s="57"/>
      <c r="K21" s="57">
        <f t="shared" si="2"/>
        <v>499950</v>
      </c>
      <c r="L21" s="274">
        <v>500000</v>
      </c>
      <c r="M21" s="274">
        <f t="shared" si="3"/>
        <v>497500</v>
      </c>
      <c r="N21" s="413">
        <v>495000</v>
      </c>
      <c r="O21" s="413">
        <f t="shared" si="6"/>
        <v>2475</v>
      </c>
      <c r="P21" s="413">
        <f t="shared" si="4"/>
        <v>497475</v>
      </c>
      <c r="Q21" s="424"/>
      <c r="R21" s="143"/>
      <c r="S21" s="404"/>
      <c r="T21" s="158"/>
      <c r="U21" s="158"/>
      <c r="V21" s="158"/>
      <c r="W21" s="158"/>
      <c r="X21" s="151"/>
      <c r="Y21" s="151"/>
      <c r="Z21" s="151"/>
      <c r="AA21" s="151"/>
      <c r="AB21" s="151">
        <v>1</v>
      </c>
      <c r="AC21" s="24">
        <v>75</v>
      </c>
      <c r="AD21" s="24"/>
      <c r="AE21" s="181">
        <v>495000</v>
      </c>
      <c r="AG21" s="431">
        <f t="shared" si="0"/>
        <v>2475</v>
      </c>
      <c r="AH21" s="432">
        <f t="shared" si="5"/>
        <v>2475</v>
      </c>
      <c r="AI21" s="83"/>
      <c r="AJ21" s="288">
        <f t="shared" si="1"/>
        <v>497475</v>
      </c>
    </row>
    <row r="22" spans="1:36" ht="31.9" customHeight="1" x14ac:dyDescent="0.25">
      <c r="A22" s="489">
        <v>3.11</v>
      </c>
      <c r="B22" s="485" t="s">
        <v>526</v>
      </c>
      <c r="C22" s="486" t="s">
        <v>336</v>
      </c>
      <c r="D22" s="295" t="s">
        <v>307</v>
      </c>
      <c r="E22" s="83">
        <v>1356</v>
      </c>
      <c r="F22" s="212" t="s">
        <v>228</v>
      </c>
      <c r="G22" s="214">
        <v>1356</v>
      </c>
      <c r="H22" s="197" t="s">
        <v>340</v>
      </c>
      <c r="I22" s="156" t="s">
        <v>198</v>
      </c>
      <c r="J22" s="57"/>
      <c r="K22" s="57">
        <f t="shared" si="2"/>
        <v>299970</v>
      </c>
      <c r="L22" s="274">
        <v>300000</v>
      </c>
      <c r="M22" s="274">
        <f t="shared" si="3"/>
        <v>298500</v>
      </c>
      <c r="N22" s="413"/>
      <c r="O22" s="413">
        <f>Q22*0.5/100</f>
        <v>1485</v>
      </c>
      <c r="P22" s="413">
        <f t="shared" si="4"/>
        <v>1485</v>
      </c>
      <c r="Q22" s="424">
        <v>297000</v>
      </c>
      <c r="R22" s="143"/>
      <c r="S22" s="404"/>
      <c r="T22" s="158"/>
      <c r="U22" s="158"/>
      <c r="V22" s="158"/>
      <c r="W22" s="158"/>
      <c r="X22" s="396"/>
      <c r="Y22" s="151"/>
      <c r="Z22" s="151"/>
      <c r="AA22" s="151"/>
      <c r="AB22" s="151">
        <v>1</v>
      </c>
      <c r="AC22" s="24">
        <v>64</v>
      </c>
      <c r="AD22" s="24"/>
      <c r="AE22" s="181">
        <v>297000</v>
      </c>
      <c r="AG22" s="431">
        <f t="shared" si="0"/>
        <v>0</v>
      </c>
      <c r="AH22" s="432">
        <f t="shared" si="5"/>
        <v>0</v>
      </c>
      <c r="AI22" s="83"/>
      <c r="AJ22" s="288">
        <f t="shared" si="1"/>
        <v>0</v>
      </c>
    </row>
    <row r="23" spans="1:36" s="195" customFormat="1" ht="24" customHeight="1" x14ac:dyDescent="0.25">
      <c r="A23" s="488">
        <v>3.12</v>
      </c>
      <c r="B23" s="485" t="s">
        <v>527</v>
      </c>
      <c r="C23" s="490" t="s">
        <v>341</v>
      </c>
      <c r="D23" s="295" t="s">
        <v>307</v>
      </c>
      <c r="E23" s="83">
        <v>1357</v>
      </c>
      <c r="F23" s="212" t="s">
        <v>228</v>
      </c>
      <c r="G23" s="214">
        <v>1356</v>
      </c>
      <c r="H23" s="216" t="s">
        <v>340</v>
      </c>
      <c r="I23" s="156" t="s">
        <v>198</v>
      </c>
      <c r="J23" s="244"/>
      <c r="K23" s="57">
        <f t="shared" si="2"/>
        <v>199980</v>
      </c>
      <c r="L23" s="274">
        <v>200000</v>
      </c>
      <c r="M23" s="274">
        <f t="shared" si="3"/>
        <v>199000</v>
      </c>
      <c r="N23" s="439">
        <v>198000</v>
      </c>
      <c r="O23" s="413">
        <f t="shared" si="6"/>
        <v>990</v>
      </c>
      <c r="P23" s="413">
        <f t="shared" si="4"/>
        <v>198990</v>
      </c>
      <c r="Q23" s="439"/>
      <c r="R23" s="467"/>
      <c r="S23" s="243"/>
      <c r="T23" s="251"/>
      <c r="U23" s="251"/>
      <c r="V23" s="244"/>
      <c r="W23" s="243"/>
      <c r="X23" s="395"/>
      <c r="Y23" s="411"/>
      <c r="Z23" s="411"/>
      <c r="AA23" s="411"/>
      <c r="AB23" s="411">
        <v>1</v>
      </c>
      <c r="AC23" s="243">
        <v>12</v>
      </c>
      <c r="AD23" s="243"/>
      <c r="AE23" s="268">
        <v>198000</v>
      </c>
      <c r="AG23" s="431">
        <f t="shared" si="0"/>
        <v>990</v>
      </c>
      <c r="AH23" s="432">
        <f t="shared" si="5"/>
        <v>990</v>
      </c>
      <c r="AI23" s="364"/>
      <c r="AJ23" s="288">
        <f t="shared" si="1"/>
        <v>198990</v>
      </c>
    </row>
    <row r="24" spans="1:36" ht="36.6" customHeight="1" x14ac:dyDescent="0.25">
      <c r="A24" s="489">
        <v>3.13</v>
      </c>
      <c r="B24" s="485" t="s">
        <v>543</v>
      </c>
      <c r="C24" s="486" t="s">
        <v>337</v>
      </c>
      <c r="D24" s="96" t="s">
        <v>320</v>
      </c>
      <c r="E24" s="88">
        <v>1416</v>
      </c>
      <c r="F24" s="212" t="s">
        <v>228</v>
      </c>
      <c r="G24" s="214">
        <v>1416</v>
      </c>
      <c r="H24" s="197" t="s">
        <v>71</v>
      </c>
      <c r="I24" s="156" t="s">
        <v>198</v>
      </c>
      <c r="J24" s="57"/>
      <c r="K24" s="57">
        <f t="shared" si="2"/>
        <v>499950</v>
      </c>
      <c r="L24" s="274">
        <v>500000</v>
      </c>
      <c r="M24" s="274">
        <f t="shared" si="3"/>
        <v>497500</v>
      </c>
      <c r="N24" s="424">
        <v>495000</v>
      </c>
      <c r="O24" s="413">
        <f t="shared" si="6"/>
        <v>2475</v>
      </c>
      <c r="P24" s="413">
        <f t="shared" si="4"/>
        <v>497475</v>
      </c>
      <c r="Q24" s="424"/>
      <c r="R24" s="143"/>
      <c r="S24" s="404"/>
      <c r="T24" s="158"/>
      <c r="U24" s="158"/>
      <c r="V24" s="158"/>
      <c r="W24" s="159"/>
      <c r="X24" s="151"/>
      <c r="Y24" s="151"/>
      <c r="Z24" s="151"/>
      <c r="AA24" s="151"/>
      <c r="AB24" s="151">
        <v>1</v>
      </c>
      <c r="AC24" s="24">
        <v>60</v>
      </c>
      <c r="AD24" s="24"/>
      <c r="AE24" s="181">
        <v>495000</v>
      </c>
      <c r="AG24" s="431">
        <f t="shared" si="0"/>
        <v>2475</v>
      </c>
      <c r="AH24" s="432">
        <f t="shared" si="5"/>
        <v>2475</v>
      </c>
      <c r="AI24" s="88"/>
      <c r="AJ24" s="288">
        <f t="shared" si="1"/>
        <v>497475</v>
      </c>
    </row>
    <row r="25" spans="1:36" ht="38.25" customHeight="1" x14ac:dyDescent="0.25">
      <c r="A25" s="488">
        <v>3.14</v>
      </c>
      <c r="B25" s="485" t="s">
        <v>528</v>
      </c>
      <c r="C25" s="486" t="s">
        <v>338</v>
      </c>
      <c r="D25" s="96" t="s">
        <v>312</v>
      </c>
      <c r="E25" s="88">
        <v>1423</v>
      </c>
      <c r="F25" s="212" t="s">
        <v>228</v>
      </c>
      <c r="G25" s="217">
        <v>1423</v>
      </c>
      <c r="H25" s="198" t="s">
        <v>69</v>
      </c>
      <c r="I25" s="156" t="s">
        <v>198</v>
      </c>
      <c r="J25" s="57"/>
      <c r="K25" s="57">
        <f t="shared" si="2"/>
        <v>499950</v>
      </c>
      <c r="L25" s="274">
        <v>500000</v>
      </c>
      <c r="M25" s="274">
        <f t="shared" si="3"/>
        <v>497500</v>
      </c>
      <c r="N25" s="424">
        <v>495000</v>
      </c>
      <c r="O25" s="413">
        <f t="shared" si="6"/>
        <v>2475</v>
      </c>
      <c r="P25" s="413">
        <f t="shared" si="4"/>
        <v>497475</v>
      </c>
      <c r="Q25" s="424"/>
      <c r="R25" s="143"/>
      <c r="S25" s="404"/>
      <c r="T25" s="158"/>
      <c r="U25" s="158"/>
      <c r="V25" s="158"/>
      <c r="W25" s="159"/>
      <c r="X25" s="151"/>
      <c r="Y25" s="151"/>
      <c r="Z25" s="151"/>
      <c r="AA25" s="151"/>
      <c r="AB25" s="151">
        <v>1</v>
      </c>
      <c r="AC25" s="24">
        <v>1600</v>
      </c>
      <c r="AD25" s="24"/>
      <c r="AE25" s="62">
        <v>495000</v>
      </c>
      <c r="AG25" s="431">
        <f t="shared" si="0"/>
        <v>2475</v>
      </c>
      <c r="AH25" s="432">
        <f t="shared" si="5"/>
        <v>2475</v>
      </c>
      <c r="AI25" s="88"/>
      <c r="AJ25" s="288">
        <f t="shared" si="1"/>
        <v>497475</v>
      </c>
    </row>
    <row r="26" spans="1:36" s="526" customFormat="1" ht="33" customHeight="1" x14ac:dyDescent="0.25">
      <c r="A26" s="601" t="s">
        <v>339</v>
      </c>
      <c r="B26" s="602"/>
      <c r="C26" s="491"/>
      <c r="D26" s="297"/>
      <c r="E26" s="303"/>
      <c r="F26" s="303"/>
      <c r="G26" s="303"/>
      <c r="H26" s="303"/>
      <c r="I26" s="207"/>
      <c r="J26" s="207" t="s">
        <v>273</v>
      </c>
      <c r="K26" s="398">
        <f>SUM(K12:K25)</f>
        <v>5199480</v>
      </c>
      <c r="L26" s="275">
        <f t="shared" ref="L26:AE26" si="7">SUM(L12:L25)</f>
        <v>5200000</v>
      </c>
      <c r="M26" s="275">
        <f t="shared" si="7"/>
        <v>5174000</v>
      </c>
      <c r="N26" s="249">
        <f t="shared" si="7"/>
        <v>3118500</v>
      </c>
      <c r="O26" s="249">
        <f t="shared" si="7"/>
        <v>25740</v>
      </c>
      <c r="P26" s="524">
        <f t="shared" si="4"/>
        <v>3144240</v>
      </c>
      <c r="Q26" s="249">
        <f t="shared" si="7"/>
        <v>2029500</v>
      </c>
      <c r="R26" s="523">
        <f t="shared" si="7"/>
        <v>0</v>
      </c>
      <c r="S26" s="525">
        <f t="shared" si="7"/>
        <v>0</v>
      </c>
      <c r="T26" s="207"/>
      <c r="U26" s="207"/>
      <c r="V26" s="207"/>
      <c r="W26" s="207">
        <f t="shared" si="7"/>
        <v>0</v>
      </c>
      <c r="X26" s="207">
        <f t="shared" si="7"/>
        <v>0</v>
      </c>
      <c r="Y26" s="207">
        <f t="shared" si="7"/>
        <v>0</v>
      </c>
      <c r="Z26" s="207">
        <f t="shared" si="7"/>
        <v>0</v>
      </c>
      <c r="AA26" s="207">
        <f t="shared" si="7"/>
        <v>0</v>
      </c>
      <c r="AB26" s="207">
        <f t="shared" si="7"/>
        <v>14</v>
      </c>
      <c r="AC26" s="207">
        <f t="shared" si="7"/>
        <v>2677</v>
      </c>
      <c r="AD26" s="207"/>
      <c r="AE26" s="398">
        <f t="shared" si="7"/>
        <v>5148000</v>
      </c>
      <c r="AG26" s="434">
        <f t="shared" si="0"/>
        <v>15592.5</v>
      </c>
      <c r="AH26" s="435">
        <f t="shared" si="5"/>
        <v>15592.5</v>
      </c>
      <c r="AI26" s="5"/>
      <c r="AJ26" s="441">
        <f t="shared" si="1"/>
        <v>3134092.5</v>
      </c>
    </row>
    <row r="27" spans="1:36" ht="45" customHeight="1" x14ac:dyDescent="0.25">
      <c r="A27" s="487">
        <v>4.0999999999999996</v>
      </c>
      <c r="B27" s="492" t="s">
        <v>544</v>
      </c>
      <c r="C27" s="493" t="s">
        <v>342</v>
      </c>
      <c r="D27" s="298" t="s">
        <v>300</v>
      </c>
      <c r="E27" s="209">
        <v>1336</v>
      </c>
      <c r="F27" s="258" t="s">
        <v>461</v>
      </c>
      <c r="G27" s="209">
        <v>1336</v>
      </c>
      <c r="H27" s="198" t="s">
        <v>63</v>
      </c>
      <c r="I27" s="201" t="s">
        <v>198</v>
      </c>
      <c r="J27" s="202"/>
      <c r="K27" s="202">
        <f>AE27*1/100+AE27</f>
        <v>499972.11900000001</v>
      </c>
      <c r="L27" s="276">
        <v>500000</v>
      </c>
      <c r="M27" s="274">
        <f t="shared" si="3"/>
        <v>497500</v>
      </c>
      <c r="N27" s="417">
        <v>495000</v>
      </c>
      <c r="O27" s="413">
        <f t="shared" ref="O27:O88" si="8">N27*0.5/100</f>
        <v>2475</v>
      </c>
      <c r="P27" s="413">
        <f t="shared" si="4"/>
        <v>497475</v>
      </c>
      <c r="Q27" s="417"/>
      <c r="R27" s="468">
        <v>1466</v>
      </c>
      <c r="S27" s="405"/>
      <c r="T27" s="203"/>
      <c r="U27" s="203"/>
      <c r="V27" s="203"/>
      <c r="W27" s="204"/>
      <c r="X27" s="204"/>
      <c r="Y27" s="205"/>
      <c r="Z27" s="205"/>
      <c r="AA27" s="205"/>
      <c r="AB27" s="205">
        <v>1</v>
      </c>
      <c r="AC27" s="206">
        <v>120</v>
      </c>
      <c r="AD27" s="206"/>
      <c r="AE27" s="181">
        <v>495021.9</v>
      </c>
      <c r="AG27" s="431">
        <f t="shared" si="0"/>
        <v>2475</v>
      </c>
      <c r="AH27" s="433">
        <f>AG27/2</f>
        <v>1237.5</v>
      </c>
      <c r="AI27" s="433">
        <f>AH27</f>
        <v>1237.5</v>
      </c>
      <c r="AJ27" s="288">
        <f t="shared" si="1"/>
        <v>497475</v>
      </c>
    </row>
    <row r="28" spans="1:36" ht="36.6" customHeight="1" x14ac:dyDescent="0.25">
      <c r="A28" s="484">
        <v>4.2</v>
      </c>
      <c r="B28" s="492" t="s">
        <v>490</v>
      </c>
      <c r="C28" s="493" t="s">
        <v>343</v>
      </c>
      <c r="D28" s="298" t="s">
        <v>302</v>
      </c>
      <c r="E28" s="209">
        <v>1338</v>
      </c>
      <c r="F28" s="258" t="s">
        <v>461</v>
      </c>
      <c r="G28" s="209">
        <v>1338</v>
      </c>
      <c r="H28" s="198" t="s">
        <v>314</v>
      </c>
      <c r="I28" s="201" t="s">
        <v>198</v>
      </c>
      <c r="J28" s="202"/>
      <c r="K28" s="202">
        <f t="shared" ref="K28:K35" si="9">AE28*1/100+AE28</f>
        <v>299970</v>
      </c>
      <c r="L28" s="276">
        <v>300000</v>
      </c>
      <c r="M28" s="274">
        <f t="shared" si="3"/>
        <v>298500</v>
      </c>
      <c r="N28" s="417">
        <v>169772.08</v>
      </c>
      <c r="O28" s="413">
        <f t="shared" si="8"/>
        <v>848.86039999999991</v>
      </c>
      <c r="P28" s="413">
        <f t="shared" si="4"/>
        <v>170620.94039999999</v>
      </c>
      <c r="Q28" s="417"/>
      <c r="R28" s="468"/>
      <c r="S28" s="405"/>
      <c r="T28" s="203"/>
      <c r="U28" s="203"/>
      <c r="V28" s="203"/>
      <c r="W28" s="204"/>
      <c r="X28" s="205"/>
      <c r="Y28" s="205"/>
      <c r="Z28" s="205"/>
      <c r="AA28" s="205"/>
      <c r="AB28" s="205">
        <v>1</v>
      </c>
      <c r="AC28" s="206">
        <v>45</v>
      </c>
      <c r="AD28" s="206"/>
      <c r="AE28" s="62">
        <v>297000</v>
      </c>
      <c r="AG28" s="431">
        <f t="shared" si="0"/>
        <v>848.86039999999991</v>
      </c>
      <c r="AH28" s="433">
        <f>AG28</f>
        <v>848.86039999999991</v>
      </c>
      <c r="AI28" s="88"/>
      <c r="AJ28" s="288">
        <f t="shared" si="1"/>
        <v>170620.94039999999</v>
      </c>
    </row>
    <row r="29" spans="1:36" ht="36" customHeight="1" x14ac:dyDescent="0.25">
      <c r="A29" s="487">
        <v>4.3</v>
      </c>
      <c r="B29" s="492" t="s">
        <v>491</v>
      </c>
      <c r="C29" s="493" t="s">
        <v>344</v>
      </c>
      <c r="D29" s="299" t="s">
        <v>303</v>
      </c>
      <c r="E29" s="209">
        <v>1348</v>
      </c>
      <c r="F29" s="258" t="s">
        <v>461</v>
      </c>
      <c r="G29" s="209">
        <v>1348</v>
      </c>
      <c r="H29" s="198" t="s">
        <v>50</v>
      </c>
      <c r="I29" s="201" t="s">
        <v>198</v>
      </c>
      <c r="J29" s="202"/>
      <c r="K29" s="202">
        <f t="shared" si="9"/>
        <v>499950</v>
      </c>
      <c r="L29" s="276">
        <v>500000</v>
      </c>
      <c r="M29" s="274">
        <f t="shared" si="3"/>
        <v>497500</v>
      </c>
      <c r="N29" s="417">
        <v>495000</v>
      </c>
      <c r="O29" s="413">
        <f t="shared" si="8"/>
        <v>2475</v>
      </c>
      <c r="P29" s="413">
        <f t="shared" si="4"/>
        <v>497475</v>
      </c>
      <c r="Q29" s="417"/>
      <c r="R29" s="468"/>
      <c r="S29" s="405"/>
      <c r="T29" s="203"/>
      <c r="U29" s="203"/>
      <c r="V29" s="203"/>
      <c r="W29" s="204"/>
      <c r="X29" s="205"/>
      <c r="Y29" s="205"/>
      <c r="Z29" s="205"/>
      <c r="AA29" s="205"/>
      <c r="AB29" s="205">
        <v>1</v>
      </c>
      <c r="AC29" s="206">
        <v>325</v>
      </c>
      <c r="AD29" s="206"/>
      <c r="AE29" s="62">
        <v>495000</v>
      </c>
      <c r="AG29" s="431">
        <f t="shared" si="0"/>
        <v>2475</v>
      </c>
      <c r="AH29" s="433">
        <f t="shared" ref="AH29:AH36" si="10">AG29</f>
        <v>2475</v>
      </c>
      <c r="AI29" s="83"/>
      <c r="AJ29" s="288">
        <f t="shared" si="1"/>
        <v>497475</v>
      </c>
    </row>
    <row r="30" spans="1:36" s="116" customFormat="1" ht="46.9" customHeight="1" x14ac:dyDescent="0.25">
      <c r="A30" s="484">
        <v>4.4000000000000004</v>
      </c>
      <c r="B30" s="494" t="s">
        <v>492</v>
      </c>
      <c r="C30" s="493" t="s">
        <v>345</v>
      </c>
      <c r="D30" s="299" t="s">
        <v>304</v>
      </c>
      <c r="E30" s="209">
        <v>1350</v>
      </c>
      <c r="F30" s="258" t="s">
        <v>461</v>
      </c>
      <c r="G30" s="209">
        <v>1350</v>
      </c>
      <c r="H30" s="198" t="s">
        <v>78</v>
      </c>
      <c r="I30" s="201" t="s">
        <v>198</v>
      </c>
      <c r="J30" s="246"/>
      <c r="K30" s="202">
        <f t="shared" si="9"/>
        <v>499950</v>
      </c>
      <c r="L30" s="277">
        <v>500000</v>
      </c>
      <c r="M30" s="274">
        <f t="shared" si="3"/>
        <v>497500</v>
      </c>
      <c r="N30" s="425">
        <v>48875</v>
      </c>
      <c r="O30" s="413">
        <v>2475</v>
      </c>
      <c r="P30" s="413">
        <f t="shared" si="4"/>
        <v>51350</v>
      </c>
      <c r="Q30" s="425">
        <v>446125</v>
      </c>
      <c r="R30" s="469"/>
      <c r="S30" s="247"/>
      <c r="T30" s="247"/>
      <c r="U30" s="247"/>
      <c r="V30" s="247"/>
      <c r="W30" s="247"/>
      <c r="X30" s="247"/>
      <c r="Y30" s="247"/>
      <c r="Z30" s="247"/>
      <c r="AA30" s="247"/>
      <c r="AB30" s="247">
        <v>1</v>
      </c>
      <c r="AC30" s="247">
        <v>1000</v>
      </c>
      <c r="AD30" s="247"/>
      <c r="AE30" s="269">
        <v>495000</v>
      </c>
      <c r="AG30" s="431">
        <f t="shared" si="0"/>
        <v>244.375</v>
      </c>
      <c r="AH30" s="433">
        <f t="shared" si="10"/>
        <v>244.375</v>
      </c>
      <c r="AI30" s="218"/>
      <c r="AJ30" s="288">
        <f t="shared" si="1"/>
        <v>49119.375</v>
      </c>
    </row>
    <row r="31" spans="1:36" s="116" customFormat="1" ht="45.6" customHeight="1" x14ac:dyDescent="0.25">
      <c r="A31" s="487">
        <v>4.5</v>
      </c>
      <c r="B31" s="495" t="s">
        <v>545</v>
      </c>
      <c r="C31" s="493" t="s">
        <v>346</v>
      </c>
      <c r="D31" s="299" t="s">
        <v>531</v>
      </c>
      <c r="E31" s="210">
        <v>1396</v>
      </c>
      <c r="F31" s="258" t="s">
        <v>461</v>
      </c>
      <c r="G31" s="210">
        <v>1396</v>
      </c>
      <c r="H31" s="198" t="s">
        <v>322</v>
      </c>
      <c r="I31" s="201" t="s">
        <v>198</v>
      </c>
      <c r="J31" s="248"/>
      <c r="K31" s="202">
        <f t="shared" si="9"/>
        <v>499950</v>
      </c>
      <c r="L31" s="278">
        <v>500000</v>
      </c>
      <c r="M31" s="274">
        <f t="shared" si="3"/>
        <v>497500</v>
      </c>
      <c r="N31" s="425">
        <v>48875</v>
      </c>
      <c r="O31" s="413">
        <v>2475</v>
      </c>
      <c r="P31" s="413">
        <f t="shared" si="4"/>
        <v>51350</v>
      </c>
      <c r="Q31" s="425">
        <v>446125</v>
      </c>
      <c r="R31" s="269"/>
      <c r="S31" s="247"/>
      <c r="T31" s="248"/>
      <c r="U31" s="248"/>
      <c r="V31" s="230"/>
      <c r="W31" s="409"/>
      <c r="X31" s="409"/>
      <c r="Y31" s="248"/>
      <c r="Z31" s="230"/>
      <c r="AA31" s="230"/>
      <c r="AB31" s="230">
        <v>1</v>
      </c>
      <c r="AC31" s="230">
        <v>350</v>
      </c>
      <c r="AD31" s="230"/>
      <c r="AE31" s="270">
        <v>495000</v>
      </c>
      <c r="AG31" s="431">
        <f t="shared" si="0"/>
        <v>244.375</v>
      </c>
      <c r="AH31" s="433">
        <f t="shared" si="10"/>
        <v>244.375</v>
      </c>
      <c r="AI31" s="144"/>
      <c r="AJ31" s="288">
        <f t="shared" si="1"/>
        <v>49119.375</v>
      </c>
    </row>
    <row r="32" spans="1:36" ht="29.45" customHeight="1" x14ac:dyDescent="0.25">
      <c r="A32" s="487">
        <v>4.5999999999999996</v>
      </c>
      <c r="B32" s="485" t="s">
        <v>493</v>
      </c>
      <c r="C32" s="493" t="s">
        <v>348</v>
      </c>
      <c r="D32" s="299" t="s">
        <v>308</v>
      </c>
      <c r="E32" s="209">
        <v>1412</v>
      </c>
      <c r="F32" s="258" t="s">
        <v>461</v>
      </c>
      <c r="G32" s="209">
        <v>1412</v>
      </c>
      <c r="H32" s="198" t="s">
        <v>325</v>
      </c>
      <c r="I32" s="201" t="s">
        <v>198</v>
      </c>
      <c r="J32" s="202"/>
      <c r="K32" s="202">
        <f t="shared" si="9"/>
        <v>499950</v>
      </c>
      <c r="L32" s="276">
        <v>500000</v>
      </c>
      <c r="M32" s="274">
        <f t="shared" si="3"/>
        <v>497500</v>
      </c>
      <c r="N32" s="418">
        <v>48875</v>
      </c>
      <c r="O32" s="413">
        <v>2475</v>
      </c>
      <c r="P32" s="413">
        <f t="shared" si="4"/>
        <v>51350</v>
      </c>
      <c r="Q32" s="425">
        <v>446125</v>
      </c>
      <c r="R32" s="470"/>
      <c r="S32" s="421"/>
      <c r="T32" s="203"/>
      <c r="U32" s="203"/>
      <c r="V32" s="203"/>
      <c r="W32" s="204"/>
      <c r="X32" s="204"/>
      <c r="Y32" s="205"/>
      <c r="Z32" s="429"/>
      <c r="AA32" s="205"/>
      <c r="AB32" s="205">
        <v>1</v>
      </c>
      <c r="AC32" s="206">
        <v>95</v>
      </c>
      <c r="AD32" s="206"/>
      <c r="AE32" s="181">
        <v>495000</v>
      </c>
      <c r="AG32" s="431">
        <f t="shared" si="0"/>
        <v>244.375</v>
      </c>
      <c r="AH32" s="433">
        <f t="shared" si="10"/>
        <v>244.375</v>
      </c>
      <c r="AI32" s="83"/>
      <c r="AJ32" s="288">
        <f t="shared" si="1"/>
        <v>49119.375</v>
      </c>
    </row>
    <row r="33" spans="1:38" ht="35.450000000000003" customHeight="1" x14ac:dyDescent="0.25">
      <c r="A33" s="484">
        <v>4.7</v>
      </c>
      <c r="B33" s="485" t="s">
        <v>494</v>
      </c>
      <c r="C33" s="493" t="s">
        <v>349</v>
      </c>
      <c r="D33" s="298" t="s">
        <v>309</v>
      </c>
      <c r="E33" s="209">
        <v>1418</v>
      </c>
      <c r="F33" s="258" t="s">
        <v>461</v>
      </c>
      <c r="G33" s="209">
        <v>1418</v>
      </c>
      <c r="H33" s="198" t="s">
        <v>29</v>
      </c>
      <c r="I33" s="201" t="s">
        <v>198</v>
      </c>
      <c r="J33" s="202"/>
      <c r="K33" s="202">
        <f t="shared" si="9"/>
        <v>299970</v>
      </c>
      <c r="L33" s="276">
        <v>300000</v>
      </c>
      <c r="M33" s="274">
        <f t="shared" si="3"/>
        <v>298500</v>
      </c>
      <c r="N33" s="418">
        <v>297000</v>
      </c>
      <c r="O33" s="413">
        <f t="shared" si="8"/>
        <v>1485</v>
      </c>
      <c r="P33" s="413">
        <f t="shared" si="4"/>
        <v>298485</v>
      </c>
      <c r="Q33" s="418"/>
      <c r="R33" s="470"/>
      <c r="S33" s="405"/>
      <c r="T33" s="203"/>
      <c r="U33" s="203"/>
      <c r="V33" s="203"/>
      <c r="W33" s="204"/>
      <c r="X33" s="205"/>
      <c r="Y33" s="205"/>
      <c r="Z33" s="205"/>
      <c r="AA33" s="205"/>
      <c r="AB33" s="205">
        <v>1</v>
      </c>
      <c r="AC33" s="206">
        <v>110</v>
      </c>
      <c r="AD33" s="206"/>
      <c r="AE33" s="267">
        <v>297000</v>
      </c>
      <c r="AG33" s="431">
        <f t="shared" si="0"/>
        <v>1485</v>
      </c>
      <c r="AH33" s="433">
        <f t="shared" si="10"/>
        <v>1485</v>
      </c>
      <c r="AI33" s="88"/>
      <c r="AJ33" s="288">
        <f t="shared" si="1"/>
        <v>298485</v>
      </c>
    </row>
    <row r="34" spans="1:38" ht="48" customHeight="1" x14ac:dyDescent="0.25">
      <c r="A34" s="487">
        <v>4.8</v>
      </c>
      <c r="B34" s="485" t="s">
        <v>546</v>
      </c>
      <c r="C34" s="493" t="s">
        <v>350</v>
      </c>
      <c r="D34" s="299" t="s">
        <v>310</v>
      </c>
      <c r="E34" s="209">
        <v>1419</v>
      </c>
      <c r="F34" s="258" t="s">
        <v>461</v>
      </c>
      <c r="G34" s="209">
        <v>1419</v>
      </c>
      <c r="H34" s="198" t="s">
        <v>352</v>
      </c>
      <c r="I34" s="201" t="s">
        <v>198</v>
      </c>
      <c r="J34" s="202"/>
      <c r="K34" s="202">
        <f t="shared" si="9"/>
        <v>199980</v>
      </c>
      <c r="L34" s="276">
        <v>200000</v>
      </c>
      <c r="M34" s="274">
        <f t="shared" si="3"/>
        <v>199000</v>
      </c>
      <c r="N34" s="418"/>
      <c r="O34" s="413">
        <f>Q34*0.5/100</f>
        <v>990</v>
      </c>
      <c r="P34" s="413">
        <f t="shared" si="4"/>
        <v>990</v>
      </c>
      <c r="Q34" s="418">
        <v>198000</v>
      </c>
      <c r="R34" s="470"/>
      <c r="S34" s="405"/>
      <c r="T34" s="203"/>
      <c r="U34" s="203"/>
      <c r="V34" s="203"/>
      <c r="W34" s="204"/>
      <c r="X34" s="205"/>
      <c r="Y34" s="205"/>
      <c r="Z34" s="205"/>
      <c r="AA34" s="205"/>
      <c r="AB34" s="205">
        <v>1</v>
      </c>
      <c r="AC34" s="206">
        <v>160</v>
      </c>
      <c r="AD34" s="206"/>
      <c r="AE34" s="181">
        <v>198000</v>
      </c>
      <c r="AG34" s="431">
        <f t="shared" si="0"/>
        <v>0</v>
      </c>
      <c r="AH34" s="433">
        <f t="shared" si="10"/>
        <v>0</v>
      </c>
      <c r="AI34" s="88"/>
      <c r="AJ34" s="288">
        <f t="shared" si="1"/>
        <v>0</v>
      </c>
    </row>
    <row r="35" spans="1:38" ht="52.9" customHeight="1" x14ac:dyDescent="0.25">
      <c r="A35" s="484">
        <v>4.9000000000000004</v>
      </c>
      <c r="B35" s="485" t="s">
        <v>495</v>
      </c>
      <c r="C35" s="493" t="s">
        <v>351</v>
      </c>
      <c r="D35" s="299" t="s">
        <v>311</v>
      </c>
      <c r="E35" s="209">
        <v>1421</v>
      </c>
      <c r="F35" s="258" t="s">
        <v>461</v>
      </c>
      <c r="G35" s="209">
        <v>1421</v>
      </c>
      <c r="H35" s="198" t="s">
        <v>38</v>
      </c>
      <c r="I35" s="201" t="s">
        <v>198</v>
      </c>
      <c r="J35" s="202"/>
      <c r="K35" s="202">
        <f t="shared" si="9"/>
        <v>499950</v>
      </c>
      <c r="L35" s="276">
        <v>500000</v>
      </c>
      <c r="M35" s="274">
        <f t="shared" si="3"/>
        <v>497500</v>
      </c>
      <c r="N35" s="418">
        <v>458920.55</v>
      </c>
      <c r="O35" s="413">
        <f t="shared" si="8"/>
        <v>2294.60275</v>
      </c>
      <c r="P35" s="413">
        <f t="shared" si="4"/>
        <v>461215.15275000001</v>
      </c>
      <c r="Q35" s="418"/>
      <c r="R35" s="470"/>
      <c r="S35" s="405"/>
      <c r="T35" s="203"/>
      <c r="U35" s="203"/>
      <c r="V35" s="203"/>
      <c r="W35" s="204"/>
      <c r="X35" s="205"/>
      <c r="Y35" s="205"/>
      <c r="Z35" s="205"/>
      <c r="AA35" s="205"/>
      <c r="AB35" s="205">
        <v>1</v>
      </c>
      <c r="AC35" s="206">
        <v>300</v>
      </c>
      <c r="AD35" s="206"/>
      <c r="AE35" s="181">
        <v>495000</v>
      </c>
      <c r="AG35" s="431">
        <f t="shared" si="0"/>
        <v>2294.60275</v>
      </c>
      <c r="AH35" s="433">
        <f t="shared" si="10"/>
        <v>2294.60275</v>
      </c>
      <c r="AI35" s="88"/>
      <c r="AJ35" s="288">
        <f t="shared" si="1"/>
        <v>461215.15275000001</v>
      </c>
    </row>
    <row r="36" spans="1:38" s="526" customFormat="1" ht="30.6" customHeight="1" x14ac:dyDescent="0.25">
      <c r="A36" s="601" t="s">
        <v>339</v>
      </c>
      <c r="B36" s="602"/>
      <c r="C36" s="491"/>
      <c r="D36" s="297"/>
      <c r="E36" s="303"/>
      <c r="F36" s="303"/>
      <c r="G36" s="303"/>
      <c r="H36" s="303"/>
      <c r="I36" s="207"/>
      <c r="J36" s="207"/>
      <c r="K36" s="398">
        <f t="shared" ref="K36:AE36" si="11">SUM(K27:K35)</f>
        <v>3799642.1189999999</v>
      </c>
      <c r="L36" s="275">
        <f t="shared" si="11"/>
        <v>3800000</v>
      </c>
      <c r="M36" s="275">
        <f t="shared" si="11"/>
        <v>3781000</v>
      </c>
      <c r="N36" s="523">
        <f t="shared" si="11"/>
        <v>2062317.6300000001</v>
      </c>
      <c r="O36" s="523">
        <f t="shared" si="11"/>
        <v>17993.46315</v>
      </c>
      <c r="P36" s="524">
        <f t="shared" si="4"/>
        <v>2080311.0931500001</v>
      </c>
      <c r="Q36" s="523">
        <f t="shared" si="11"/>
        <v>1536375</v>
      </c>
      <c r="R36" s="523">
        <f t="shared" si="11"/>
        <v>1466</v>
      </c>
      <c r="S36" s="525">
        <f t="shared" si="11"/>
        <v>0</v>
      </c>
      <c r="T36" s="252">
        <f t="shared" si="11"/>
        <v>0</v>
      </c>
      <c r="U36" s="252">
        <f t="shared" si="11"/>
        <v>0</v>
      </c>
      <c r="V36" s="252">
        <f t="shared" si="11"/>
        <v>0</v>
      </c>
      <c r="W36" s="207">
        <f t="shared" si="11"/>
        <v>0</v>
      </c>
      <c r="X36" s="207">
        <f t="shared" si="11"/>
        <v>0</v>
      </c>
      <c r="Y36" s="207">
        <f t="shared" si="11"/>
        <v>0</v>
      </c>
      <c r="Z36" s="207">
        <f t="shared" si="11"/>
        <v>0</v>
      </c>
      <c r="AA36" s="207">
        <f t="shared" si="11"/>
        <v>0</v>
      </c>
      <c r="AB36" s="207">
        <f t="shared" si="11"/>
        <v>9</v>
      </c>
      <c r="AC36" s="207">
        <f t="shared" si="11"/>
        <v>2505</v>
      </c>
      <c r="AD36" s="207"/>
      <c r="AE36" s="398">
        <f t="shared" si="11"/>
        <v>3762021.9</v>
      </c>
      <c r="AG36" s="434">
        <f t="shared" si="0"/>
        <v>10311.588150000001</v>
      </c>
      <c r="AH36" s="436">
        <f t="shared" si="10"/>
        <v>10311.588150000001</v>
      </c>
      <c r="AI36" s="5"/>
      <c r="AJ36" s="441">
        <f t="shared" si="1"/>
        <v>2072629.2181500001</v>
      </c>
    </row>
    <row r="37" spans="1:38" ht="34.9" customHeight="1" x14ac:dyDescent="0.25">
      <c r="A37" s="496">
        <v>5.0999999999999996</v>
      </c>
      <c r="B37" s="485" t="s">
        <v>496</v>
      </c>
      <c r="C37" s="497" t="s">
        <v>355</v>
      </c>
      <c r="D37" s="96" t="s">
        <v>412</v>
      </c>
      <c r="E37" s="209">
        <v>1325</v>
      </c>
      <c r="F37" s="212" t="s">
        <v>462</v>
      </c>
      <c r="G37" s="209">
        <v>1325</v>
      </c>
      <c r="H37" s="197" t="s">
        <v>407</v>
      </c>
      <c r="I37" s="156" t="s">
        <v>198</v>
      </c>
      <c r="J37" s="57"/>
      <c r="K37" s="57">
        <f>AE37*1/100+AE37</f>
        <v>499800.94419999997</v>
      </c>
      <c r="L37" s="274">
        <v>500000</v>
      </c>
      <c r="M37" s="274">
        <f t="shared" si="3"/>
        <v>497500</v>
      </c>
      <c r="N37" s="412">
        <v>486389.81</v>
      </c>
      <c r="O37" s="413">
        <f t="shared" si="8"/>
        <v>2431.9490500000002</v>
      </c>
      <c r="P37" s="413">
        <f t="shared" si="4"/>
        <v>488821.75904999999</v>
      </c>
      <c r="Q37" s="418"/>
      <c r="R37" s="143">
        <v>184</v>
      </c>
      <c r="S37" s="404"/>
      <c r="T37" s="158"/>
      <c r="U37" s="158"/>
      <c r="V37" s="158"/>
      <c r="W37" s="159"/>
      <c r="X37" s="151"/>
      <c r="Y37" s="151"/>
      <c r="Z37" s="151"/>
      <c r="AA37" s="151"/>
      <c r="AB37" s="151">
        <v>1</v>
      </c>
      <c r="AC37" s="24">
        <v>800</v>
      </c>
      <c r="AD37" s="24"/>
      <c r="AE37" s="181">
        <v>494852.42</v>
      </c>
      <c r="AG37" s="431">
        <f t="shared" si="0"/>
        <v>2431.9490500000002</v>
      </c>
      <c r="AH37" s="432">
        <f>AG37/2</f>
        <v>1215.9745250000001</v>
      </c>
      <c r="AI37" s="431">
        <f>AH37</f>
        <v>1215.9745250000001</v>
      </c>
      <c r="AJ37" s="288">
        <f t="shared" si="1"/>
        <v>488821.75904999999</v>
      </c>
    </row>
    <row r="38" spans="1:38" ht="31.15" customHeight="1" x14ac:dyDescent="0.25">
      <c r="A38" s="496">
        <v>5.2</v>
      </c>
      <c r="B38" s="485" t="s">
        <v>569</v>
      </c>
      <c r="C38" s="497" t="s">
        <v>356</v>
      </c>
      <c r="D38" s="96" t="s">
        <v>413</v>
      </c>
      <c r="E38" s="209">
        <v>1327</v>
      </c>
      <c r="F38" s="212" t="s">
        <v>462</v>
      </c>
      <c r="G38" s="209">
        <v>1327</v>
      </c>
      <c r="H38" s="197" t="s">
        <v>3</v>
      </c>
      <c r="I38" s="156" t="s">
        <v>198</v>
      </c>
      <c r="J38" s="57"/>
      <c r="K38" s="57">
        <f t="shared" ref="K38:K89" si="12">AE38*1/100+AE38</f>
        <v>499325.38569999998</v>
      </c>
      <c r="L38" s="426">
        <v>500000</v>
      </c>
      <c r="M38" s="274">
        <f t="shared" si="3"/>
        <v>497500</v>
      </c>
      <c r="N38" s="427">
        <v>494160.96</v>
      </c>
      <c r="O38" s="413">
        <f t="shared" si="8"/>
        <v>2470.8047999999999</v>
      </c>
      <c r="P38" s="413">
        <f t="shared" si="4"/>
        <v>496631.7648</v>
      </c>
      <c r="Q38" s="418"/>
      <c r="R38" s="143">
        <v>233</v>
      </c>
      <c r="S38" s="404"/>
      <c r="T38" s="158"/>
      <c r="U38" s="158"/>
      <c r="V38" s="158"/>
      <c r="W38" s="159"/>
      <c r="X38" s="151"/>
      <c r="Y38" s="151"/>
      <c r="Z38" s="151"/>
      <c r="AA38" s="151"/>
      <c r="AB38" s="151">
        <v>1</v>
      </c>
      <c r="AC38" s="24">
        <v>28</v>
      </c>
      <c r="AD38" s="24"/>
      <c r="AE38" s="181">
        <v>494381.57</v>
      </c>
      <c r="AG38" s="431">
        <f t="shared" si="0"/>
        <v>2470.8047999999999</v>
      </c>
      <c r="AH38" s="432">
        <f t="shared" ref="AH38:AH90" si="13">AG38/2</f>
        <v>1235.4023999999999</v>
      </c>
      <c r="AI38" s="431">
        <f t="shared" ref="AI38:AI90" si="14">AH38</f>
        <v>1235.4023999999999</v>
      </c>
      <c r="AJ38" s="288">
        <f t="shared" si="1"/>
        <v>496631.7648</v>
      </c>
    </row>
    <row r="39" spans="1:38" ht="64.900000000000006" customHeight="1" x14ac:dyDescent="0.25">
      <c r="A39" s="487">
        <v>5.3</v>
      </c>
      <c r="B39" s="485" t="s">
        <v>497</v>
      </c>
      <c r="C39" s="497" t="s">
        <v>357</v>
      </c>
      <c r="D39" s="96" t="s">
        <v>414</v>
      </c>
      <c r="E39" s="209">
        <v>1328</v>
      </c>
      <c r="F39" s="212" t="s">
        <v>462</v>
      </c>
      <c r="G39" s="209">
        <v>1328</v>
      </c>
      <c r="H39" s="197" t="s">
        <v>89</v>
      </c>
      <c r="I39" s="156" t="s">
        <v>198</v>
      </c>
      <c r="J39" s="57"/>
      <c r="K39" s="57">
        <f t="shared" si="12"/>
        <v>498858.94750000001</v>
      </c>
      <c r="L39" s="274">
        <v>500000</v>
      </c>
      <c r="M39" s="274">
        <f t="shared" si="3"/>
        <v>497500</v>
      </c>
      <c r="N39" s="412"/>
      <c r="O39" s="413">
        <f>Q39*0.5/100</f>
        <v>2469.5987500000001</v>
      </c>
      <c r="P39" s="413">
        <f t="shared" si="4"/>
        <v>2469.5987500000001</v>
      </c>
      <c r="Q39" s="418">
        <v>493919.75</v>
      </c>
      <c r="R39" s="143">
        <v>404</v>
      </c>
      <c r="S39" s="404"/>
      <c r="T39" s="158"/>
      <c r="U39" s="158"/>
      <c r="V39" s="158"/>
      <c r="W39" s="159"/>
      <c r="X39" s="151"/>
      <c r="Y39" s="151"/>
      <c r="Z39" s="151"/>
      <c r="AA39" s="151"/>
      <c r="AB39" s="151">
        <v>1</v>
      </c>
      <c r="AC39" s="24">
        <v>465</v>
      </c>
      <c r="AD39" s="24"/>
      <c r="AE39" s="181">
        <v>493919.75</v>
      </c>
      <c r="AG39" s="431">
        <f t="shared" si="0"/>
        <v>0</v>
      </c>
      <c r="AH39" s="432">
        <f t="shared" si="13"/>
        <v>0</v>
      </c>
      <c r="AI39" s="431">
        <f t="shared" si="14"/>
        <v>0</v>
      </c>
      <c r="AJ39" s="288">
        <f t="shared" si="1"/>
        <v>0</v>
      </c>
    </row>
    <row r="40" spans="1:38" ht="47.45" customHeight="1" x14ac:dyDescent="0.25">
      <c r="A40" s="487">
        <v>5.4</v>
      </c>
      <c r="B40" s="485" t="s">
        <v>498</v>
      </c>
      <c r="C40" s="497" t="s">
        <v>358</v>
      </c>
      <c r="D40" s="96" t="s">
        <v>415</v>
      </c>
      <c r="E40" s="209">
        <v>1331</v>
      </c>
      <c r="F40" s="212" t="s">
        <v>462</v>
      </c>
      <c r="G40" s="209">
        <v>1331</v>
      </c>
      <c r="H40" s="197" t="s">
        <v>28</v>
      </c>
      <c r="I40" s="156" t="s">
        <v>198</v>
      </c>
      <c r="J40" s="57"/>
      <c r="K40" s="57">
        <f t="shared" si="12"/>
        <v>499450.73680000001</v>
      </c>
      <c r="L40" s="274">
        <v>500000</v>
      </c>
      <c r="M40" s="274">
        <f t="shared" si="3"/>
        <v>497500</v>
      </c>
      <c r="N40" s="412">
        <v>494505.68</v>
      </c>
      <c r="O40" s="413">
        <f t="shared" si="8"/>
        <v>2472.5284000000001</v>
      </c>
      <c r="P40" s="413">
        <f t="shared" si="4"/>
        <v>496978.2084</v>
      </c>
      <c r="Q40" s="418"/>
      <c r="R40" s="143">
        <v>497</v>
      </c>
      <c r="S40" s="404"/>
      <c r="T40" s="158"/>
      <c r="U40" s="158"/>
      <c r="V40" s="158"/>
      <c r="W40" s="159"/>
      <c r="X40" s="151"/>
      <c r="Y40" s="151"/>
      <c r="Z40" s="151"/>
      <c r="AA40" s="151"/>
      <c r="AB40" s="151">
        <v>1</v>
      </c>
      <c r="AC40" s="24">
        <v>320</v>
      </c>
      <c r="AD40" s="24"/>
      <c r="AE40" s="181">
        <v>494505.68</v>
      </c>
      <c r="AG40" s="431">
        <f t="shared" si="0"/>
        <v>2472.5284000000001</v>
      </c>
      <c r="AH40" s="432">
        <f t="shared" si="13"/>
        <v>1236.2642000000001</v>
      </c>
      <c r="AI40" s="431">
        <f t="shared" si="14"/>
        <v>1236.2642000000001</v>
      </c>
      <c r="AJ40" s="288">
        <f t="shared" si="1"/>
        <v>496978.2084</v>
      </c>
    </row>
    <row r="41" spans="1:38" ht="46.15" customHeight="1" x14ac:dyDescent="0.25">
      <c r="A41" s="487">
        <v>5.5</v>
      </c>
      <c r="B41" s="485" t="s">
        <v>547</v>
      </c>
      <c r="C41" s="497" t="s">
        <v>359</v>
      </c>
      <c r="D41" s="130" t="s">
        <v>416</v>
      </c>
      <c r="E41" s="209">
        <v>1332</v>
      </c>
      <c r="F41" s="212" t="s">
        <v>462</v>
      </c>
      <c r="G41" s="209">
        <v>1332</v>
      </c>
      <c r="H41" s="197" t="s">
        <v>88</v>
      </c>
      <c r="I41" s="156" t="s">
        <v>198</v>
      </c>
      <c r="J41" s="57"/>
      <c r="K41" s="57">
        <f t="shared" si="12"/>
        <v>498866.48210000002</v>
      </c>
      <c r="L41" s="274">
        <v>500000</v>
      </c>
      <c r="M41" s="274">
        <f t="shared" si="3"/>
        <v>497500</v>
      </c>
      <c r="N41" s="412">
        <v>488074.19</v>
      </c>
      <c r="O41" s="413">
        <f t="shared" si="8"/>
        <v>2440.37095</v>
      </c>
      <c r="P41" s="413">
        <f t="shared" si="4"/>
        <v>490514.56095000001</v>
      </c>
      <c r="Q41" s="418"/>
      <c r="R41" s="143">
        <v>181</v>
      </c>
      <c r="S41" s="404"/>
      <c r="T41" s="158"/>
      <c r="U41" s="158"/>
      <c r="V41" s="158"/>
      <c r="W41" s="159"/>
      <c r="X41" s="151"/>
      <c r="Y41" s="151"/>
      <c r="Z41" s="151"/>
      <c r="AA41" s="151"/>
      <c r="AB41" s="151">
        <v>1</v>
      </c>
      <c r="AC41" s="24">
        <v>50</v>
      </c>
      <c r="AD41" s="24"/>
      <c r="AE41" s="181">
        <v>493927.21</v>
      </c>
      <c r="AG41" s="431">
        <f t="shared" si="0"/>
        <v>2440.37095</v>
      </c>
      <c r="AH41" s="432">
        <f t="shared" si="13"/>
        <v>1220.185475</v>
      </c>
      <c r="AI41" s="431">
        <f t="shared" si="14"/>
        <v>1220.185475</v>
      </c>
      <c r="AJ41" s="288">
        <f t="shared" si="1"/>
        <v>490514.56095000001</v>
      </c>
      <c r="AL41" s="288"/>
    </row>
    <row r="42" spans="1:38" ht="35.450000000000003" customHeight="1" x14ac:dyDescent="0.25">
      <c r="A42" s="487">
        <v>5.6</v>
      </c>
      <c r="B42" s="495" t="s">
        <v>499</v>
      </c>
      <c r="C42" s="497" t="s">
        <v>486</v>
      </c>
      <c r="D42" s="130" t="s">
        <v>417</v>
      </c>
      <c r="E42" s="209">
        <v>1333</v>
      </c>
      <c r="F42" s="212" t="s">
        <v>462</v>
      </c>
      <c r="G42" s="209">
        <v>1333</v>
      </c>
      <c r="H42" s="197" t="s">
        <v>313</v>
      </c>
      <c r="I42" s="156" t="s">
        <v>198</v>
      </c>
      <c r="J42" s="57"/>
      <c r="K42" s="57">
        <f t="shared" si="12"/>
        <v>499681.50159999996</v>
      </c>
      <c r="L42" s="274">
        <v>500000</v>
      </c>
      <c r="M42" s="274">
        <f t="shared" si="3"/>
        <v>497500</v>
      </c>
      <c r="N42" s="412">
        <v>494734.13</v>
      </c>
      <c r="O42" s="413">
        <f t="shared" si="8"/>
        <v>2473.67065</v>
      </c>
      <c r="P42" s="413">
        <f t="shared" si="4"/>
        <v>497207.80064999999</v>
      </c>
      <c r="Q42" s="418"/>
      <c r="R42" s="143">
        <v>191</v>
      </c>
      <c r="S42" s="404"/>
      <c r="T42" s="158"/>
      <c r="U42" s="158"/>
      <c r="V42" s="158"/>
      <c r="W42" s="159"/>
      <c r="X42" s="151"/>
      <c r="Y42" s="151"/>
      <c r="Z42" s="151"/>
      <c r="AA42" s="151"/>
      <c r="AB42" s="151">
        <v>1</v>
      </c>
      <c r="AC42" s="24">
        <v>600</v>
      </c>
      <c r="AD42" s="24"/>
      <c r="AE42" s="181">
        <v>494734.16</v>
      </c>
      <c r="AG42" s="431">
        <f t="shared" si="0"/>
        <v>2473.67065</v>
      </c>
      <c r="AH42" s="432">
        <f t="shared" si="13"/>
        <v>1236.835325</v>
      </c>
      <c r="AI42" s="431">
        <f t="shared" si="14"/>
        <v>1236.835325</v>
      </c>
      <c r="AJ42" s="288">
        <f t="shared" si="1"/>
        <v>497207.80064999999</v>
      </c>
    </row>
    <row r="43" spans="1:38" ht="36.75" x14ac:dyDescent="0.25">
      <c r="A43" s="487">
        <v>5.7</v>
      </c>
      <c r="B43" s="485" t="s">
        <v>548</v>
      </c>
      <c r="C43" s="497" t="s">
        <v>360</v>
      </c>
      <c r="D43" s="96" t="s">
        <v>418</v>
      </c>
      <c r="E43" s="209">
        <v>1335</v>
      </c>
      <c r="F43" s="212" t="s">
        <v>462</v>
      </c>
      <c r="G43" s="209">
        <v>1335</v>
      </c>
      <c r="H43" s="197" t="s">
        <v>30</v>
      </c>
      <c r="I43" s="156" t="s">
        <v>198</v>
      </c>
      <c r="J43" s="57"/>
      <c r="K43" s="57">
        <f t="shared" si="12"/>
        <v>499324.03229999996</v>
      </c>
      <c r="L43" s="274">
        <v>500000</v>
      </c>
      <c r="M43" s="274">
        <f t="shared" si="3"/>
        <v>497500</v>
      </c>
      <c r="N43" s="412">
        <v>484779.53</v>
      </c>
      <c r="O43" s="413">
        <f t="shared" si="8"/>
        <v>2423.8976500000003</v>
      </c>
      <c r="P43" s="413">
        <f t="shared" si="4"/>
        <v>487203.42765000003</v>
      </c>
      <c r="Q43" s="418"/>
      <c r="R43" s="471">
        <v>220.5</v>
      </c>
      <c r="S43" s="404"/>
      <c r="T43" s="158"/>
      <c r="U43" s="158"/>
      <c r="V43" s="158"/>
      <c r="W43" s="159"/>
      <c r="X43" s="151"/>
      <c r="Y43" s="151"/>
      <c r="Z43" s="151"/>
      <c r="AA43" s="151"/>
      <c r="AB43" s="151">
        <v>1</v>
      </c>
      <c r="AC43" s="24">
        <v>25</v>
      </c>
      <c r="AD43" s="24"/>
      <c r="AE43" s="181">
        <v>494380.23</v>
      </c>
      <c r="AG43" s="431">
        <f t="shared" si="0"/>
        <v>2423.8976500000003</v>
      </c>
      <c r="AH43" s="432">
        <f t="shared" si="13"/>
        <v>1211.9488250000002</v>
      </c>
      <c r="AI43" s="431">
        <f t="shared" si="14"/>
        <v>1211.9488250000002</v>
      </c>
      <c r="AJ43" s="288">
        <f t="shared" si="1"/>
        <v>487203.42765000003</v>
      </c>
    </row>
    <row r="44" spans="1:38" ht="58.9" customHeight="1" x14ac:dyDescent="0.25">
      <c r="A44" s="487">
        <v>5.8</v>
      </c>
      <c r="B44" s="485" t="s">
        <v>500</v>
      </c>
      <c r="C44" s="497" t="s">
        <v>361</v>
      </c>
      <c r="D44" s="96" t="s">
        <v>419</v>
      </c>
      <c r="E44" s="210">
        <v>1337</v>
      </c>
      <c r="F44" s="212" t="s">
        <v>462</v>
      </c>
      <c r="G44" s="210">
        <v>1337</v>
      </c>
      <c r="H44" s="197" t="s">
        <v>13</v>
      </c>
      <c r="I44" s="156" t="s">
        <v>198</v>
      </c>
      <c r="J44" s="57"/>
      <c r="K44" s="57">
        <f t="shared" si="12"/>
        <v>249389.59390000001</v>
      </c>
      <c r="L44" s="274">
        <v>250000</v>
      </c>
      <c r="M44" s="274">
        <f t="shared" si="3"/>
        <v>248750</v>
      </c>
      <c r="N44" s="412"/>
      <c r="O44" s="413">
        <f t="shared" ref="O44:O45" si="15">Q44*0.5/100</f>
        <v>1234.6019000000001</v>
      </c>
      <c r="P44" s="413">
        <f t="shared" si="4"/>
        <v>1234.6019000000001</v>
      </c>
      <c r="Q44" s="418">
        <v>246920.38</v>
      </c>
      <c r="R44" s="143">
        <v>112</v>
      </c>
      <c r="S44" s="404"/>
      <c r="T44" s="158"/>
      <c r="U44" s="158"/>
      <c r="V44" s="158"/>
      <c r="W44" s="159"/>
      <c r="X44" s="151"/>
      <c r="Y44" s="151"/>
      <c r="Z44" s="151"/>
      <c r="AA44" s="151"/>
      <c r="AB44" s="151">
        <v>1</v>
      </c>
      <c r="AC44" s="24">
        <v>44</v>
      </c>
      <c r="AD44" s="24"/>
      <c r="AE44" s="181">
        <v>246920.39</v>
      </c>
      <c r="AF44">
        <v>1</v>
      </c>
      <c r="AG44" s="431">
        <f t="shared" ref="AG44:AG75" si="16">N44*0.5/100</f>
        <v>0</v>
      </c>
      <c r="AH44" s="432">
        <f t="shared" si="13"/>
        <v>0</v>
      </c>
      <c r="AI44" s="431">
        <f t="shared" si="14"/>
        <v>0</v>
      </c>
      <c r="AJ44" s="288">
        <f t="shared" ref="AJ44:AJ75" si="17">N44+AG44</f>
        <v>0</v>
      </c>
    </row>
    <row r="45" spans="1:38" ht="78" customHeight="1" x14ac:dyDescent="0.25">
      <c r="A45" s="487">
        <v>5.9</v>
      </c>
      <c r="B45" s="485" t="s">
        <v>501</v>
      </c>
      <c r="C45" s="493" t="s">
        <v>362</v>
      </c>
      <c r="D45" s="96" t="s">
        <v>419</v>
      </c>
      <c r="E45" s="210">
        <v>1337</v>
      </c>
      <c r="F45" s="212" t="s">
        <v>462</v>
      </c>
      <c r="G45" s="210">
        <v>1337</v>
      </c>
      <c r="H45" s="198" t="s">
        <v>13</v>
      </c>
      <c r="I45" s="156" t="s">
        <v>198</v>
      </c>
      <c r="J45" s="57"/>
      <c r="K45" s="57">
        <f t="shared" si="12"/>
        <v>249943.97279999999</v>
      </c>
      <c r="L45" s="274">
        <v>250000</v>
      </c>
      <c r="M45" s="274">
        <f t="shared" si="3"/>
        <v>248750</v>
      </c>
      <c r="N45" s="412"/>
      <c r="O45" s="413">
        <f t="shared" si="15"/>
        <v>1220.8838000000001</v>
      </c>
      <c r="P45" s="413">
        <f t="shared" si="4"/>
        <v>1220.8838000000001</v>
      </c>
      <c r="Q45" s="418">
        <v>244176.76</v>
      </c>
      <c r="R45" s="143">
        <v>48</v>
      </c>
      <c r="S45" s="404"/>
      <c r="T45" s="158"/>
      <c r="U45" s="158"/>
      <c r="V45" s="158"/>
      <c r="W45" s="159"/>
      <c r="X45" s="151"/>
      <c r="Y45" s="151"/>
      <c r="Z45" s="151"/>
      <c r="AA45" s="151"/>
      <c r="AB45" s="151">
        <v>1</v>
      </c>
      <c r="AC45" s="24">
        <v>80</v>
      </c>
      <c r="AD45" s="24"/>
      <c r="AE45" s="181">
        <v>247469.28</v>
      </c>
      <c r="AF45">
        <v>1</v>
      </c>
      <c r="AG45" s="431">
        <f t="shared" si="16"/>
        <v>0</v>
      </c>
      <c r="AH45" s="432">
        <f t="shared" si="13"/>
        <v>0</v>
      </c>
      <c r="AI45" s="431">
        <f t="shared" si="14"/>
        <v>0</v>
      </c>
      <c r="AJ45" s="288">
        <f t="shared" si="17"/>
        <v>0</v>
      </c>
    </row>
    <row r="46" spans="1:38" ht="48.75" customHeight="1" x14ac:dyDescent="0.25">
      <c r="A46" s="488">
        <v>5.0999999999999996</v>
      </c>
      <c r="B46" s="485" t="s">
        <v>549</v>
      </c>
      <c r="C46" s="493" t="s">
        <v>363</v>
      </c>
      <c r="D46" s="96" t="s">
        <v>420</v>
      </c>
      <c r="E46" s="209">
        <v>1339</v>
      </c>
      <c r="F46" s="212" t="s">
        <v>462</v>
      </c>
      <c r="G46" s="209">
        <v>1339</v>
      </c>
      <c r="H46" s="197" t="s">
        <v>86</v>
      </c>
      <c r="I46" s="156" t="s">
        <v>198</v>
      </c>
      <c r="J46" s="57"/>
      <c r="K46" s="57">
        <f t="shared" si="12"/>
        <v>374719.91820000001</v>
      </c>
      <c r="L46" s="274">
        <v>375000</v>
      </c>
      <c r="M46" s="274">
        <f t="shared" si="3"/>
        <v>373125</v>
      </c>
      <c r="N46" s="418">
        <v>371009.82</v>
      </c>
      <c r="O46" s="413">
        <f t="shared" si="8"/>
        <v>1855.0491</v>
      </c>
      <c r="P46" s="413">
        <f t="shared" si="4"/>
        <v>372864.86910000001</v>
      </c>
      <c r="Q46" s="418"/>
      <c r="R46" s="471">
        <v>136.5</v>
      </c>
      <c r="S46" s="404"/>
      <c r="T46" s="158"/>
      <c r="U46" s="158"/>
      <c r="V46" s="158"/>
      <c r="W46" s="159"/>
      <c r="X46" s="151"/>
      <c r="Y46" s="151"/>
      <c r="Z46" s="151"/>
      <c r="AA46" s="151"/>
      <c r="AB46" s="151">
        <v>1</v>
      </c>
      <c r="AC46" s="24">
        <v>285</v>
      </c>
      <c r="AD46" s="24"/>
      <c r="AE46" s="181">
        <v>371009.82</v>
      </c>
      <c r="AG46" s="431">
        <f t="shared" si="16"/>
        <v>1855.0491</v>
      </c>
      <c r="AH46" s="432">
        <f t="shared" si="13"/>
        <v>927.52454999999998</v>
      </c>
      <c r="AI46" s="431">
        <f t="shared" si="14"/>
        <v>927.52454999999998</v>
      </c>
      <c r="AJ46" s="288">
        <f t="shared" si="17"/>
        <v>372864.86910000001</v>
      </c>
    </row>
    <row r="47" spans="1:38" ht="64.150000000000006" customHeight="1" x14ac:dyDescent="0.25">
      <c r="A47" s="498">
        <v>5.1100000000000003</v>
      </c>
      <c r="B47" s="495" t="s">
        <v>550</v>
      </c>
      <c r="C47" s="493" t="s">
        <v>364</v>
      </c>
      <c r="D47" s="96" t="s">
        <v>420</v>
      </c>
      <c r="E47" s="209">
        <v>1339</v>
      </c>
      <c r="F47" s="212" t="s">
        <v>462</v>
      </c>
      <c r="G47" s="209">
        <v>1339</v>
      </c>
      <c r="H47" s="198" t="s">
        <v>86</v>
      </c>
      <c r="I47" s="156" t="s">
        <v>198</v>
      </c>
      <c r="J47" s="57"/>
      <c r="K47" s="57">
        <f t="shared" si="12"/>
        <v>124968.8958</v>
      </c>
      <c r="L47" s="274">
        <v>125000</v>
      </c>
      <c r="M47" s="274">
        <f t="shared" si="3"/>
        <v>124375</v>
      </c>
      <c r="N47" s="412">
        <v>123731.58</v>
      </c>
      <c r="O47" s="413">
        <f t="shared" si="8"/>
        <v>618.65790000000004</v>
      </c>
      <c r="P47" s="413">
        <f t="shared" si="4"/>
        <v>124350.23790000001</v>
      </c>
      <c r="Q47" s="418"/>
      <c r="R47" s="143"/>
      <c r="S47" s="404"/>
      <c r="T47" s="158"/>
      <c r="U47" s="158"/>
      <c r="V47" s="158"/>
      <c r="W47" s="410"/>
      <c r="X47" s="151"/>
      <c r="Y47" s="151"/>
      <c r="Z47" s="151"/>
      <c r="AA47" s="151"/>
      <c r="AB47" s="151">
        <v>1</v>
      </c>
      <c r="AC47" s="24">
        <v>850</v>
      </c>
      <c r="AD47" s="24"/>
      <c r="AE47" s="181">
        <v>123731.58</v>
      </c>
      <c r="AG47" s="431">
        <f t="shared" si="16"/>
        <v>618.65790000000004</v>
      </c>
      <c r="AH47" s="432">
        <f t="shared" si="13"/>
        <v>309.32895000000002</v>
      </c>
      <c r="AI47" s="431">
        <f t="shared" si="14"/>
        <v>309.32895000000002</v>
      </c>
      <c r="AJ47" s="288">
        <f t="shared" si="17"/>
        <v>124350.23790000001</v>
      </c>
    </row>
    <row r="48" spans="1:38" ht="45" customHeight="1" x14ac:dyDescent="0.25">
      <c r="A48" s="488">
        <v>5.12</v>
      </c>
      <c r="B48" s="485" t="s">
        <v>502</v>
      </c>
      <c r="C48" s="497" t="s">
        <v>365</v>
      </c>
      <c r="D48" s="96" t="s">
        <v>421</v>
      </c>
      <c r="E48" s="209">
        <v>1341</v>
      </c>
      <c r="F48" s="212" t="s">
        <v>462</v>
      </c>
      <c r="G48" s="209">
        <v>1341</v>
      </c>
      <c r="H48" s="197" t="s">
        <v>84</v>
      </c>
      <c r="I48" s="156" t="s">
        <v>198</v>
      </c>
      <c r="J48" s="57"/>
      <c r="K48" s="57">
        <f t="shared" si="12"/>
        <v>249750.56789999999</v>
      </c>
      <c r="L48" s="274">
        <v>250000</v>
      </c>
      <c r="M48" s="274">
        <f t="shared" si="3"/>
        <v>248750</v>
      </c>
      <c r="N48" s="412"/>
      <c r="O48" s="413">
        <f t="shared" ref="O48:O49" si="18">Q48*0.5/100</f>
        <v>1236.3887500000001</v>
      </c>
      <c r="P48" s="413">
        <f t="shared" si="4"/>
        <v>1236.3887500000001</v>
      </c>
      <c r="Q48" s="418">
        <v>247277.75</v>
      </c>
      <c r="R48" s="143">
        <v>219</v>
      </c>
      <c r="S48" s="404"/>
      <c r="T48" s="158"/>
      <c r="U48" s="158"/>
      <c r="V48" s="158"/>
      <c r="W48" s="159"/>
      <c r="X48" s="151"/>
      <c r="Y48" s="151"/>
      <c r="Z48" s="151"/>
      <c r="AA48" s="151"/>
      <c r="AB48" s="151">
        <v>1</v>
      </c>
      <c r="AC48" s="24">
        <v>150</v>
      </c>
      <c r="AD48" s="24"/>
      <c r="AE48" s="181">
        <v>247277.79</v>
      </c>
      <c r="AG48" s="431">
        <f t="shared" si="16"/>
        <v>0</v>
      </c>
      <c r="AH48" s="432">
        <f t="shared" si="13"/>
        <v>0</v>
      </c>
      <c r="AI48" s="431">
        <f t="shared" si="14"/>
        <v>0</v>
      </c>
      <c r="AJ48" s="288">
        <f t="shared" si="17"/>
        <v>0</v>
      </c>
    </row>
    <row r="49" spans="1:36" ht="45" customHeight="1" x14ac:dyDescent="0.25">
      <c r="A49" s="498">
        <v>5.13</v>
      </c>
      <c r="B49" s="485" t="s">
        <v>503</v>
      </c>
      <c r="C49" s="497" t="s">
        <v>366</v>
      </c>
      <c r="D49" s="96" t="s">
        <v>421</v>
      </c>
      <c r="E49" s="209">
        <v>1341</v>
      </c>
      <c r="F49" s="212" t="s">
        <v>462</v>
      </c>
      <c r="G49" s="209">
        <v>1341</v>
      </c>
      <c r="H49" s="198" t="s">
        <v>84</v>
      </c>
      <c r="I49" s="156" t="s">
        <v>198</v>
      </c>
      <c r="J49" s="57"/>
      <c r="K49" s="57">
        <f t="shared" si="12"/>
        <v>249510.6323</v>
      </c>
      <c r="L49" s="274">
        <v>250000</v>
      </c>
      <c r="M49" s="274">
        <f t="shared" si="3"/>
        <v>248750</v>
      </c>
      <c r="N49" s="412"/>
      <c r="O49" s="413">
        <f t="shared" si="18"/>
        <v>1225.2010499999999</v>
      </c>
      <c r="P49" s="413">
        <f t="shared" si="4"/>
        <v>1225.2010499999999</v>
      </c>
      <c r="Q49" s="543">
        <v>245040.21</v>
      </c>
      <c r="R49" s="472">
        <v>114.75</v>
      </c>
      <c r="S49" s="404"/>
      <c r="T49" s="158"/>
      <c r="U49" s="158"/>
      <c r="V49" s="158"/>
      <c r="W49" s="159"/>
      <c r="X49" s="151"/>
      <c r="Y49" s="151"/>
      <c r="Z49" s="151"/>
      <c r="AA49" s="151"/>
      <c r="AB49" s="151">
        <v>1</v>
      </c>
      <c r="AC49" s="24">
        <v>10</v>
      </c>
      <c r="AD49" s="24"/>
      <c r="AE49" s="181">
        <v>247040.23</v>
      </c>
      <c r="AG49" s="431">
        <f t="shared" si="16"/>
        <v>0</v>
      </c>
      <c r="AH49" s="432">
        <f t="shared" si="13"/>
        <v>0</v>
      </c>
      <c r="AI49" s="431">
        <f t="shared" si="14"/>
        <v>0</v>
      </c>
      <c r="AJ49" s="288">
        <f t="shared" si="17"/>
        <v>0</v>
      </c>
    </row>
    <row r="50" spans="1:36" ht="60" customHeight="1" x14ac:dyDescent="0.25">
      <c r="A50" s="488">
        <v>5.14</v>
      </c>
      <c r="B50" s="485" t="s">
        <v>551</v>
      </c>
      <c r="C50" s="497" t="s">
        <v>367</v>
      </c>
      <c r="D50" s="96" t="s">
        <v>422</v>
      </c>
      <c r="E50" s="209">
        <v>1342</v>
      </c>
      <c r="F50" s="212" t="s">
        <v>462</v>
      </c>
      <c r="G50" s="209">
        <v>1342</v>
      </c>
      <c r="H50" s="197" t="s">
        <v>83</v>
      </c>
      <c r="I50" s="156" t="s">
        <v>198</v>
      </c>
      <c r="J50" s="57"/>
      <c r="K50" s="57">
        <f t="shared" si="12"/>
        <v>488611.1643</v>
      </c>
      <c r="L50" s="274">
        <v>500000</v>
      </c>
      <c r="M50" s="274">
        <f t="shared" si="3"/>
        <v>497500</v>
      </c>
      <c r="N50" s="412">
        <v>483773.43</v>
      </c>
      <c r="O50" s="413">
        <f t="shared" si="8"/>
        <v>2418.86715</v>
      </c>
      <c r="P50" s="413">
        <f t="shared" si="4"/>
        <v>486192.29715</v>
      </c>
      <c r="Q50" s="418"/>
      <c r="R50" s="143">
        <v>400</v>
      </c>
      <c r="S50" s="404"/>
      <c r="T50" s="158"/>
      <c r="U50" s="158"/>
      <c r="V50" s="158"/>
      <c r="W50" s="159"/>
      <c r="X50" s="151"/>
      <c r="Y50" s="151"/>
      <c r="Z50" s="151"/>
      <c r="AA50" s="151"/>
      <c r="AB50" s="151">
        <v>1</v>
      </c>
      <c r="AC50" s="24">
        <v>800</v>
      </c>
      <c r="AD50" s="24"/>
      <c r="AE50" s="181">
        <v>483773.43</v>
      </c>
      <c r="AG50" s="431">
        <f t="shared" si="16"/>
        <v>2418.86715</v>
      </c>
      <c r="AH50" s="432">
        <f t="shared" si="13"/>
        <v>1209.433575</v>
      </c>
      <c r="AI50" s="431">
        <f t="shared" si="14"/>
        <v>1209.433575</v>
      </c>
      <c r="AJ50" s="288">
        <f t="shared" si="17"/>
        <v>486192.29715</v>
      </c>
    </row>
    <row r="51" spans="1:36" ht="60.6" customHeight="1" x14ac:dyDescent="0.25">
      <c r="A51" s="498">
        <v>5.15</v>
      </c>
      <c r="B51" s="485" t="s">
        <v>504</v>
      </c>
      <c r="C51" s="497" t="s">
        <v>368</v>
      </c>
      <c r="D51" s="96" t="s">
        <v>423</v>
      </c>
      <c r="E51" s="209">
        <v>1343</v>
      </c>
      <c r="F51" s="212" t="s">
        <v>462</v>
      </c>
      <c r="G51" s="209">
        <v>1343</v>
      </c>
      <c r="H51" s="197" t="s">
        <v>42</v>
      </c>
      <c r="I51" s="156" t="s">
        <v>198</v>
      </c>
      <c r="J51" s="57"/>
      <c r="K51" s="57">
        <f t="shared" si="12"/>
        <v>499507.48869999999</v>
      </c>
      <c r="L51" s="274">
        <v>500000</v>
      </c>
      <c r="M51" s="274">
        <f t="shared" si="3"/>
        <v>497500</v>
      </c>
      <c r="N51" s="412">
        <v>493628.43</v>
      </c>
      <c r="O51" s="413">
        <f t="shared" si="8"/>
        <v>2468.1421500000001</v>
      </c>
      <c r="P51" s="413">
        <f t="shared" si="4"/>
        <v>496096.57215000002</v>
      </c>
      <c r="Q51" s="418"/>
      <c r="R51" s="471">
        <v>443.5</v>
      </c>
      <c r="S51" s="404"/>
      <c r="T51" s="158"/>
      <c r="U51" s="158"/>
      <c r="V51" s="158"/>
      <c r="W51" s="159"/>
      <c r="X51" s="151"/>
      <c r="Y51" s="151"/>
      <c r="Z51" s="151"/>
      <c r="AA51" s="151"/>
      <c r="AB51" s="151">
        <v>1</v>
      </c>
      <c r="AC51" s="24">
        <v>300</v>
      </c>
      <c r="AD51" s="24"/>
      <c r="AE51" s="181">
        <v>494561.87</v>
      </c>
      <c r="AG51" s="431">
        <f t="shared" si="16"/>
        <v>2468.1421500000001</v>
      </c>
      <c r="AH51" s="432">
        <f t="shared" si="13"/>
        <v>1234.0710750000001</v>
      </c>
      <c r="AI51" s="431">
        <f t="shared" si="14"/>
        <v>1234.0710750000001</v>
      </c>
      <c r="AJ51" s="288">
        <f t="shared" si="17"/>
        <v>496096.57215000002</v>
      </c>
    </row>
    <row r="52" spans="1:36" ht="50.25" customHeight="1" x14ac:dyDescent="0.25">
      <c r="A52" s="488">
        <v>5.16</v>
      </c>
      <c r="B52" s="485" t="s">
        <v>552</v>
      </c>
      <c r="C52" s="497" t="s">
        <v>369</v>
      </c>
      <c r="D52" s="96" t="s">
        <v>424</v>
      </c>
      <c r="E52" s="209">
        <v>1344</v>
      </c>
      <c r="F52" s="212" t="s">
        <v>462</v>
      </c>
      <c r="G52" s="209">
        <v>1344</v>
      </c>
      <c r="H52" s="197" t="s">
        <v>82</v>
      </c>
      <c r="I52" s="156" t="s">
        <v>198</v>
      </c>
      <c r="J52" s="57"/>
      <c r="K52" s="57">
        <f t="shared" si="12"/>
        <v>498858.94750000001</v>
      </c>
      <c r="L52" s="274">
        <v>500000</v>
      </c>
      <c r="M52" s="274">
        <f t="shared" si="3"/>
        <v>497500</v>
      </c>
      <c r="N52" s="412">
        <v>493886.75</v>
      </c>
      <c r="O52" s="413">
        <f t="shared" si="8"/>
        <v>2469.4337500000001</v>
      </c>
      <c r="P52" s="413">
        <f t="shared" si="4"/>
        <v>496356.18375000003</v>
      </c>
      <c r="Q52" s="418"/>
      <c r="R52" s="143">
        <v>404</v>
      </c>
      <c r="S52" s="404"/>
      <c r="T52" s="158"/>
      <c r="U52" s="158"/>
      <c r="V52" s="158"/>
      <c r="W52" s="204"/>
      <c r="X52" s="151"/>
      <c r="Y52" s="151"/>
      <c r="Z52" s="151"/>
      <c r="AA52" s="151"/>
      <c r="AB52" s="151">
        <v>1</v>
      </c>
      <c r="AC52" s="24">
        <v>250</v>
      </c>
      <c r="AD52" s="24"/>
      <c r="AE52" s="181">
        <v>493919.75</v>
      </c>
      <c r="AG52" s="431">
        <f t="shared" si="16"/>
        <v>2469.4337500000001</v>
      </c>
      <c r="AH52" s="432">
        <f t="shared" si="13"/>
        <v>1234.7168750000001</v>
      </c>
      <c r="AI52" s="431">
        <f t="shared" si="14"/>
        <v>1234.7168750000001</v>
      </c>
      <c r="AJ52" s="288">
        <f t="shared" si="17"/>
        <v>496356.18375000003</v>
      </c>
    </row>
    <row r="53" spans="1:36" ht="51" customHeight="1" x14ac:dyDescent="0.25">
      <c r="A53" s="498">
        <v>5.17</v>
      </c>
      <c r="B53" s="485" t="s">
        <v>505</v>
      </c>
      <c r="C53" s="497" t="s">
        <v>370</v>
      </c>
      <c r="D53" s="96" t="s">
        <v>425</v>
      </c>
      <c r="E53" s="209">
        <v>1345</v>
      </c>
      <c r="F53" s="212" t="s">
        <v>462</v>
      </c>
      <c r="G53" s="209">
        <v>1345</v>
      </c>
      <c r="H53" s="197" t="s">
        <v>81</v>
      </c>
      <c r="I53" s="156" t="s">
        <v>198</v>
      </c>
      <c r="J53" s="57"/>
      <c r="K53" s="57">
        <f t="shared" si="12"/>
        <v>499854.36310000002</v>
      </c>
      <c r="L53" s="274">
        <v>500000</v>
      </c>
      <c r="M53" s="274">
        <f t="shared" si="3"/>
        <v>497500</v>
      </c>
      <c r="N53" s="412">
        <v>493634.42</v>
      </c>
      <c r="O53" s="413">
        <f t="shared" si="8"/>
        <v>2468.1720999999998</v>
      </c>
      <c r="P53" s="413">
        <f t="shared" si="4"/>
        <v>496102.59210000001</v>
      </c>
      <c r="Q53" s="418"/>
      <c r="R53" s="143">
        <v>227</v>
      </c>
      <c r="S53" s="404"/>
      <c r="T53" s="158"/>
      <c r="U53" s="158"/>
      <c r="V53" s="158"/>
      <c r="W53" s="159"/>
      <c r="X53" s="151"/>
      <c r="Y53" s="151"/>
      <c r="Z53" s="151"/>
      <c r="AA53" s="151"/>
      <c r="AB53" s="151">
        <v>1</v>
      </c>
      <c r="AC53" s="24">
        <v>40</v>
      </c>
      <c r="AD53" s="24"/>
      <c r="AE53" s="62">
        <v>494905.31</v>
      </c>
      <c r="AG53" s="431">
        <f t="shared" si="16"/>
        <v>2468.1720999999998</v>
      </c>
      <c r="AH53" s="432">
        <f t="shared" si="13"/>
        <v>1234.0860499999999</v>
      </c>
      <c r="AI53" s="431">
        <f t="shared" si="14"/>
        <v>1234.0860499999999</v>
      </c>
      <c r="AJ53" s="288">
        <f t="shared" si="17"/>
        <v>496102.59210000001</v>
      </c>
    </row>
    <row r="54" spans="1:36" ht="50.25" customHeight="1" x14ac:dyDescent="0.25">
      <c r="A54" s="488">
        <v>5.1800000000000104</v>
      </c>
      <c r="B54" s="485" t="s">
        <v>506</v>
      </c>
      <c r="C54" s="497" t="s">
        <v>371</v>
      </c>
      <c r="D54" s="96" t="s">
        <v>426</v>
      </c>
      <c r="E54" s="209">
        <v>1346</v>
      </c>
      <c r="F54" s="212" t="s">
        <v>462</v>
      </c>
      <c r="G54" s="209">
        <v>1346</v>
      </c>
      <c r="H54" s="197" t="s">
        <v>315</v>
      </c>
      <c r="I54" s="156" t="s">
        <v>198</v>
      </c>
      <c r="J54" s="57"/>
      <c r="K54" s="57">
        <f t="shared" si="12"/>
        <v>498738.36359999998</v>
      </c>
      <c r="L54" s="274">
        <v>500000</v>
      </c>
      <c r="M54" s="274">
        <f t="shared" si="3"/>
        <v>497500</v>
      </c>
      <c r="N54" s="412">
        <v>493790.33</v>
      </c>
      <c r="O54" s="413">
        <f t="shared" si="8"/>
        <v>2468.95165</v>
      </c>
      <c r="P54" s="413">
        <f t="shared" si="4"/>
        <v>496259.28165000002</v>
      </c>
      <c r="Q54" s="418"/>
      <c r="R54" s="143">
        <v>253</v>
      </c>
      <c r="S54" s="404"/>
      <c r="T54" s="158"/>
      <c r="U54" s="158"/>
      <c r="V54" s="158"/>
      <c r="W54" s="159"/>
      <c r="X54" s="151"/>
      <c r="Y54" s="151"/>
      <c r="Z54" s="151"/>
      <c r="AA54" s="151"/>
      <c r="AB54" s="151">
        <v>1</v>
      </c>
      <c r="AC54" s="24">
        <v>60</v>
      </c>
      <c r="AD54" s="24"/>
      <c r="AE54" s="62">
        <v>493800.36</v>
      </c>
      <c r="AG54" s="431">
        <f t="shared" si="16"/>
        <v>2468.95165</v>
      </c>
      <c r="AH54" s="432">
        <f t="shared" si="13"/>
        <v>1234.475825</v>
      </c>
      <c r="AI54" s="431">
        <f t="shared" si="14"/>
        <v>1234.475825</v>
      </c>
      <c r="AJ54" s="288">
        <f t="shared" si="17"/>
        <v>496259.28165000002</v>
      </c>
    </row>
    <row r="55" spans="1:36" ht="59.45" customHeight="1" x14ac:dyDescent="0.25">
      <c r="A55" s="498">
        <v>5.1900000000000102</v>
      </c>
      <c r="B55" s="485" t="s">
        <v>553</v>
      </c>
      <c r="C55" s="497" t="s">
        <v>372</v>
      </c>
      <c r="D55" s="96" t="s">
        <v>427</v>
      </c>
      <c r="E55" s="209">
        <v>1347</v>
      </c>
      <c r="F55" s="212" t="s">
        <v>462</v>
      </c>
      <c r="G55" s="209">
        <v>1347</v>
      </c>
      <c r="H55" s="197" t="s">
        <v>79</v>
      </c>
      <c r="I55" s="156" t="s">
        <v>198</v>
      </c>
      <c r="J55" s="57"/>
      <c r="K55" s="57">
        <f t="shared" si="12"/>
        <v>498387.71179999999</v>
      </c>
      <c r="L55" s="274">
        <v>500000</v>
      </c>
      <c r="M55" s="274">
        <f t="shared" si="3"/>
        <v>497500</v>
      </c>
      <c r="N55" s="412"/>
      <c r="O55" s="413">
        <f>Q55*0.5/100</f>
        <v>2467.2157999999999</v>
      </c>
      <c r="P55" s="413">
        <f t="shared" si="4"/>
        <v>2467.2157999999999</v>
      </c>
      <c r="Q55" s="418">
        <v>493443.16</v>
      </c>
      <c r="R55" s="143">
        <v>228</v>
      </c>
      <c r="S55" s="404"/>
      <c r="T55" s="158"/>
      <c r="U55" s="158"/>
      <c r="V55" s="158"/>
      <c r="W55" s="159"/>
      <c r="X55" s="151"/>
      <c r="Y55" s="151"/>
      <c r="Z55" s="151"/>
      <c r="AA55" s="151"/>
      <c r="AB55" s="151">
        <v>1</v>
      </c>
      <c r="AC55" s="24">
        <v>200</v>
      </c>
      <c r="AD55" s="24"/>
      <c r="AE55" s="181">
        <v>493453.18</v>
      </c>
      <c r="AG55" s="431">
        <f t="shared" si="16"/>
        <v>0</v>
      </c>
      <c r="AH55" s="432">
        <f t="shared" si="13"/>
        <v>0</v>
      </c>
      <c r="AI55" s="431">
        <f t="shared" si="14"/>
        <v>0</v>
      </c>
      <c r="AJ55" s="288">
        <f t="shared" si="17"/>
        <v>0</v>
      </c>
    </row>
    <row r="56" spans="1:36" ht="48" customHeight="1" x14ac:dyDescent="0.25">
      <c r="A56" s="498">
        <v>5.2</v>
      </c>
      <c r="B56" s="485" t="s">
        <v>554</v>
      </c>
      <c r="C56" s="497" t="s">
        <v>373</v>
      </c>
      <c r="D56" s="96" t="s">
        <v>428</v>
      </c>
      <c r="E56" s="209">
        <v>1349</v>
      </c>
      <c r="F56" s="212" t="s">
        <v>462</v>
      </c>
      <c r="G56" s="209">
        <v>1349</v>
      </c>
      <c r="H56" s="197" t="s">
        <v>40</v>
      </c>
      <c r="I56" s="156" t="s">
        <v>198</v>
      </c>
      <c r="J56" s="57"/>
      <c r="K56" s="57">
        <f t="shared" si="12"/>
        <v>499083.98560000001</v>
      </c>
      <c r="L56" s="274">
        <v>500000</v>
      </c>
      <c r="M56" s="274">
        <f t="shared" si="3"/>
        <v>497500</v>
      </c>
      <c r="N56" s="427">
        <v>494142.56</v>
      </c>
      <c r="O56" s="413">
        <f t="shared" si="8"/>
        <v>2470.7127999999998</v>
      </c>
      <c r="P56" s="413">
        <f t="shared" si="4"/>
        <v>496613.27279999998</v>
      </c>
      <c r="Q56" s="418"/>
      <c r="R56" s="143">
        <v>235</v>
      </c>
      <c r="S56" s="404"/>
      <c r="T56" s="158"/>
      <c r="U56" s="158"/>
      <c r="V56" s="158"/>
      <c r="W56" s="159"/>
      <c r="X56" s="151"/>
      <c r="Y56" s="151"/>
      <c r="Z56" s="151"/>
      <c r="AA56" s="151"/>
      <c r="AB56" s="151">
        <v>1</v>
      </c>
      <c r="AC56" s="24">
        <v>185</v>
      </c>
      <c r="AD56" s="24"/>
      <c r="AE56" s="181">
        <v>494142.56</v>
      </c>
      <c r="AG56" s="431">
        <f t="shared" si="16"/>
        <v>2470.7127999999998</v>
      </c>
      <c r="AH56" s="432">
        <f t="shared" si="13"/>
        <v>1235.3563999999999</v>
      </c>
      <c r="AI56" s="431">
        <f t="shared" si="14"/>
        <v>1235.3563999999999</v>
      </c>
      <c r="AJ56" s="288">
        <f t="shared" si="17"/>
        <v>496613.27279999998</v>
      </c>
    </row>
    <row r="57" spans="1:36" ht="75" customHeight="1" x14ac:dyDescent="0.25">
      <c r="A57" s="488">
        <v>5.21</v>
      </c>
      <c r="B57" s="485" t="s">
        <v>507</v>
      </c>
      <c r="C57" s="497" t="s">
        <v>374</v>
      </c>
      <c r="D57" s="96" t="s">
        <v>429</v>
      </c>
      <c r="E57" s="209">
        <v>1353</v>
      </c>
      <c r="F57" s="212" t="s">
        <v>462</v>
      </c>
      <c r="G57" s="209">
        <v>1353</v>
      </c>
      <c r="H57" s="197" t="s">
        <v>65</v>
      </c>
      <c r="I57" s="156" t="s">
        <v>198</v>
      </c>
      <c r="J57" s="57"/>
      <c r="K57" s="57">
        <f t="shared" si="12"/>
        <v>498669.32</v>
      </c>
      <c r="L57" s="274">
        <v>500000</v>
      </c>
      <c r="M57" s="274">
        <f t="shared" si="3"/>
        <v>497500</v>
      </c>
      <c r="N57" s="412">
        <v>493721.98</v>
      </c>
      <c r="O57" s="413">
        <f t="shared" si="8"/>
        <v>2468.6098999999999</v>
      </c>
      <c r="P57" s="413">
        <f t="shared" si="4"/>
        <v>496190.58989999996</v>
      </c>
      <c r="Q57" s="418"/>
      <c r="R57" s="143">
        <v>234</v>
      </c>
      <c r="S57" s="404"/>
      <c r="T57" s="158"/>
      <c r="U57" s="158"/>
      <c r="V57" s="158"/>
      <c r="W57" s="159"/>
      <c r="X57" s="151"/>
      <c r="Y57" s="151"/>
      <c r="Z57" s="151"/>
      <c r="AA57" s="151"/>
      <c r="AB57" s="151">
        <v>1</v>
      </c>
      <c r="AC57" s="24">
        <v>300</v>
      </c>
      <c r="AD57" s="24"/>
      <c r="AE57" s="181">
        <v>493732</v>
      </c>
      <c r="AG57" s="431">
        <f t="shared" si="16"/>
        <v>2468.6098999999999</v>
      </c>
      <c r="AH57" s="432">
        <f t="shared" si="13"/>
        <v>1234.30495</v>
      </c>
      <c r="AI57" s="431">
        <f t="shared" si="14"/>
        <v>1234.30495</v>
      </c>
      <c r="AJ57" s="288">
        <f t="shared" si="17"/>
        <v>496190.58989999996</v>
      </c>
    </row>
    <row r="58" spans="1:36" ht="45" customHeight="1" x14ac:dyDescent="0.25">
      <c r="A58" s="498">
        <v>5.22</v>
      </c>
      <c r="B58" s="485" t="s">
        <v>508</v>
      </c>
      <c r="C58" s="497" t="s">
        <v>375</v>
      </c>
      <c r="D58" s="96" t="s">
        <v>430</v>
      </c>
      <c r="E58" s="209">
        <v>1354</v>
      </c>
      <c r="F58" s="212" t="s">
        <v>462</v>
      </c>
      <c r="G58" s="209">
        <v>1354</v>
      </c>
      <c r="H58" s="197" t="s">
        <v>66</v>
      </c>
      <c r="I58" s="156" t="s">
        <v>198</v>
      </c>
      <c r="J58" s="57"/>
      <c r="K58" s="57">
        <f t="shared" si="12"/>
        <v>498991.24739999999</v>
      </c>
      <c r="L58" s="274">
        <v>500000</v>
      </c>
      <c r="M58" s="274">
        <f t="shared" si="3"/>
        <v>497500</v>
      </c>
      <c r="N58" s="418">
        <v>492850.74</v>
      </c>
      <c r="O58" s="413">
        <f t="shared" si="8"/>
        <v>2464.2536999999998</v>
      </c>
      <c r="P58" s="413">
        <f t="shared" si="4"/>
        <v>495314.99369999999</v>
      </c>
      <c r="Q58" s="418"/>
      <c r="R58" s="143">
        <v>200</v>
      </c>
      <c r="S58" s="404"/>
      <c r="T58" s="158"/>
      <c r="U58" s="158"/>
      <c r="V58" s="158"/>
      <c r="W58" s="159"/>
      <c r="X58" s="151"/>
      <c r="Y58" s="151"/>
      <c r="Z58" s="151"/>
      <c r="AA58" s="151"/>
      <c r="AB58" s="151">
        <v>1</v>
      </c>
      <c r="AC58" s="24">
        <v>150</v>
      </c>
      <c r="AD58" s="24"/>
      <c r="AE58" s="181">
        <v>494050.74</v>
      </c>
      <c r="AG58" s="431">
        <f t="shared" si="16"/>
        <v>2464.2536999999998</v>
      </c>
      <c r="AH58" s="432">
        <f t="shared" si="13"/>
        <v>1232.1268499999999</v>
      </c>
      <c r="AI58" s="431">
        <f t="shared" si="14"/>
        <v>1232.1268499999999</v>
      </c>
      <c r="AJ58" s="288">
        <f t="shared" si="17"/>
        <v>495314.99369999999</v>
      </c>
    </row>
    <row r="59" spans="1:36" ht="48.6" customHeight="1" x14ac:dyDescent="0.25">
      <c r="A59" s="488">
        <v>5.23</v>
      </c>
      <c r="B59" s="499" t="s">
        <v>555</v>
      </c>
      <c r="C59" s="497" t="s">
        <v>376</v>
      </c>
      <c r="D59" s="96" t="s">
        <v>431</v>
      </c>
      <c r="E59" s="209">
        <v>1355</v>
      </c>
      <c r="F59" s="212" t="s">
        <v>462</v>
      </c>
      <c r="G59" s="209">
        <v>1355</v>
      </c>
      <c r="H59" s="198" t="s">
        <v>49</v>
      </c>
      <c r="I59" s="156" t="s">
        <v>198</v>
      </c>
      <c r="J59" s="57"/>
      <c r="K59" s="57">
        <f t="shared" si="12"/>
        <v>499950</v>
      </c>
      <c r="L59" s="274">
        <v>500000</v>
      </c>
      <c r="M59" s="274">
        <f t="shared" si="3"/>
        <v>497500</v>
      </c>
      <c r="N59" s="412">
        <v>495000</v>
      </c>
      <c r="O59" s="413">
        <f t="shared" si="8"/>
        <v>2475</v>
      </c>
      <c r="P59" s="413">
        <f t="shared" si="4"/>
        <v>497475</v>
      </c>
      <c r="Q59" s="418"/>
      <c r="R59" s="143"/>
      <c r="S59" s="404"/>
      <c r="T59" s="158"/>
      <c r="U59" s="158"/>
      <c r="V59" s="158"/>
      <c r="W59" s="159"/>
      <c r="X59" s="151"/>
      <c r="Y59" s="151"/>
      <c r="Z59" s="151"/>
      <c r="AA59" s="151"/>
      <c r="AB59" s="151">
        <v>1</v>
      </c>
      <c r="AC59" s="24">
        <v>80</v>
      </c>
      <c r="AD59" s="24"/>
      <c r="AE59" s="181">
        <v>495000</v>
      </c>
      <c r="AG59" s="431">
        <f t="shared" si="16"/>
        <v>2475</v>
      </c>
      <c r="AH59" s="432">
        <f>AG59</f>
        <v>2475</v>
      </c>
      <c r="AI59" s="431"/>
      <c r="AJ59" s="288">
        <f t="shared" si="17"/>
        <v>497475</v>
      </c>
    </row>
    <row r="60" spans="1:36" ht="29.45" customHeight="1" x14ac:dyDescent="0.25">
      <c r="A60" s="500">
        <v>5.24</v>
      </c>
      <c r="B60" s="485" t="s">
        <v>509</v>
      </c>
      <c r="C60" s="497" t="s">
        <v>377</v>
      </c>
      <c r="D60" s="96" t="s">
        <v>573</v>
      </c>
      <c r="E60" s="209">
        <v>1357</v>
      </c>
      <c r="F60" s="212" t="s">
        <v>462</v>
      </c>
      <c r="G60" s="209">
        <v>1357</v>
      </c>
      <c r="H60" s="197" t="s">
        <v>408</v>
      </c>
      <c r="I60" s="156" t="s">
        <v>198</v>
      </c>
      <c r="J60" s="57"/>
      <c r="K60" s="57">
        <f t="shared" si="12"/>
        <v>499610.15520000004</v>
      </c>
      <c r="L60" s="274">
        <v>500000</v>
      </c>
      <c r="M60" s="274">
        <f t="shared" si="3"/>
        <v>497500</v>
      </c>
      <c r="N60" s="412"/>
      <c r="O60" s="413">
        <f t="shared" ref="O60:O61" si="19">Q60*0.5/100</f>
        <v>2471.3688500000003</v>
      </c>
      <c r="P60" s="413">
        <f t="shared" si="4"/>
        <v>2471.3688500000003</v>
      </c>
      <c r="Q60" s="418">
        <v>494273.77</v>
      </c>
      <c r="R60" s="143">
        <v>180</v>
      </c>
      <c r="S60" s="404"/>
      <c r="T60" s="158"/>
      <c r="U60" s="158"/>
      <c r="V60" s="158"/>
      <c r="W60" s="159"/>
      <c r="X60" s="151"/>
      <c r="Y60" s="151"/>
      <c r="Z60" s="151"/>
      <c r="AA60" s="151"/>
      <c r="AB60" s="151">
        <v>1</v>
      </c>
      <c r="AC60" s="24">
        <v>85</v>
      </c>
      <c r="AD60" s="24"/>
      <c r="AE60" s="181">
        <v>494663.52</v>
      </c>
      <c r="AG60" s="431">
        <f t="shared" si="16"/>
        <v>0</v>
      </c>
      <c r="AH60" s="432">
        <f t="shared" si="13"/>
        <v>0</v>
      </c>
      <c r="AI60" s="431">
        <f t="shared" si="14"/>
        <v>0</v>
      </c>
      <c r="AJ60" s="288">
        <f t="shared" si="17"/>
        <v>0</v>
      </c>
    </row>
    <row r="61" spans="1:36" ht="63.75" customHeight="1" x14ac:dyDescent="0.25">
      <c r="A61" s="488">
        <v>5.25</v>
      </c>
      <c r="B61" s="485" t="s">
        <v>510</v>
      </c>
      <c r="C61" s="497" t="s">
        <v>378</v>
      </c>
      <c r="D61" s="96" t="s">
        <v>432</v>
      </c>
      <c r="E61" s="209">
        <v>1358</v>
      </c>
      <c r="F61" s="212" t="s">
        <v>462</v>
      </c>
      <c r="G61" s="209">
        <v>1358</v>
      </c>
      <c r="H61" s="197" t="s">
        <v>75</v>
      </c>
      <c r="I61" s="156" t="s">
        <v>198</v>
      </c>
      <c r="J61" s="57"/>
      <c r="K61" s="57">
        <f t="shared" si="12"/>
        <v>497946.37210000004</v>
      </c>
      <c r="L61" s="274">
        <v>500000</v>
      </c>
      <c r="M61" s="274">
        <f t="shared" si="3"/>
        <v>497500</v>
      </c>
      <c r="N61" s="412"/>
      <c r="O61" s="413">
        <f t="shared" si="19"/>
        <v>2416.58205</v>
      </c>
      <c r="P61" s="413">
        <f t="shared" si="4"/>
        <v>2416.58205</v>
      </c>
      <c r="Q61" s="418">
        <v>483316.41</v>
      </c>
      <c r="R61" s="143">
        <v>182</v>
      </c>
      <c r="S61" s="404"/>
      <c r="T61" s="158"/>
      <c r="U61" s="158"/>
      <c r="V61" s="158"/>
      <c r="W61" s="159"/>
      <c r="X61" s="151"/>
      <c r="Y61" s="151"/>
      <c r="Z61" s="151"/>
      <c r="AA61" s="151"/>
      <c r="AB61" s="151">
        <v>1</v>
      </c>
      <c r="AC61" s="24">
        <v>55</v>
      </c>
      <c r="AD61" s="24"/>
      <c r="AE61" s="181">
        <v>493016.21</v>
      </c>
      <c r="AG61" s="431">
        <f t="shared" si="16"/>
        <v>0</v>
      </c>
      <c r="AH61" s="432">
        <f t="shared" si="13"/>
        <v>0</v>
      </c>
      <c r="AI61" s="431">
        <f t="shared" si="14"/>
        <v>0</v>
      </c>
      <c r="AJ61" s="288">
        <f t="shared" si="17"/>
        <v>0</v>
      </c>
    </row>
    <row r="62" spans="1:36" ht="48.75" x14ac:dyDescent="0.25">
      <c r="A62" s="498">
        <v>5.26</v>
      </c>
      <c r="B62" s="485" t="s">
        <v>511</v>
      </c>
      <c r="C62" s="497" t="s">
        <v>379</v>
      </c>
      <c r="D62" s="96" t="s">
        <v>433</v>
      </c>
      <c r="E62" s="209">
        <v>1359</v>
      </c>
      <c r="F62" s="212" t="s">
        <v>462</v>
      </c>
      <c r="G62" s="209">
        <v>1359</v>
      </c>
      <c r="H62" s="197" t="s">
        <v>74</v>
      </c>
      <c r="I62" s="156" t="s">
        <v>198</v>
      </c>
      <c r="J62" s="57"/>
      <c r="K62" s="57">
        <f t="shared" si="12"/>
        <v>499257.73590000003</v>
      </c>
      <c r="L62" s="274">
        <v>500000</v>
      </c>
      <c r="M62" s="274">
        <f t="shared" si="3"/>
        <v>497500</v>
      </c>
      <c r="N62" s="418">
        <v>494304.57</v>
      </c>
      <c r="O62" s="413">
        <f t="shared" si="8"/>
        <v>2471.5228499999998</v>
      </c>
      <c r="P62" s="413">
        <f t="shared" si="4"/>
        <v>496776.09285000002</v>
      </c>
      <c r="Q62" s="418"/>
      <c r="R62" s="471">
        <v>192.5</v>
      </c>
      <c r="S62" s="404"/>
      <c r="T62" s="158"/>
      <c r="U62" s="158"/>
      <c r="V62" s="158"/>
      <c r="W62" s="159"/>
      <c r="X62" s="151"/>
      <c r="Y62" s="151"/>
      <c r="Z62" s="151"/>
      <c r="AA62" s="151"/>
      <c r="AB62" s="151">
        <v>1</v>
      </c>
      <c r="AC62" s="24">
        <v>3000</v>
      </c>
      <c r="AD62" s="24"/>
      <c r="AE62" s="62">
        <v>494314.59</v>
      </c>
      <c r="AG62" s="431">
        <f t="shared" si="16"/>
        <v>2471.5228499999998</v>
      </c>
      <c r="AH62" s="432">
        <f t="shared" si="13"/>
        <v>1235.7614249999999</v>
      </c>
      <c r="AI62" s="431">
        <f t="shared" si="14"/>
        <v>1235.7614249999999</v>
      </c>
      <c r="AJ62" s="288">
        <f t="shared" si="17"/>
        <v>496776.09285000002</v>
      </c>
    </row>
    <row r="63" spans="1:36" ht="50.25" customHeight="1" x14ac:dyDescent="0.25">
      <c r="A63" s="488">
        <v>5.27</v>
      </c>
      <c r="B63" s="485" t="s">
        <v>512</v>
      </c>
      <c r="C63" s="497" t="s">
        <v>380</v>
      </c>
      <c r="D63" s="96" t="s">
        <v>434</v>
      </c>
      <c r="E63" s="209">
        <v>1360</v>
      </c>
      <c r="F63" s="212" t="s">
        <v>462</v>
      </c>
      <c r="G63" s="209">
        <v>1360</v>
      </c>
      <c r="H63" s="197" t="s">
        <v>54</v>
      </c>
      <c r="I63" s="156" t="s">
        <v>198</v>
      </c>
      <c r="J63" s="57"/>
      <c r="K63" s="57">
        <f t="shared" si="12"/>
        <v>499490.66210000002</v>
      </c>
      <c r="L63" s="274">
        <v>500000</v>
      </c>
      <c r="M63" s="274">
        <f t="shared" si="3"/>
        <v>497500</v>
      </c>
      <c r="N63" s="412"/>
      <c r="O63" s="413">
        <f>Q63*0.5/100</f>
        <v>2472.7260999999999</v>
      </c>
      <c r="P63" s="413">
        <f t="shared" si="4"/>
        <v>2472.7260999999999</v>
      </c>
      <c r="Q63" s="418">
        <v>494545.22</v>
      </c>
      <c r="R63" s="143">
        <v>356</v>
      </c>
      <c r="S63" s="404"/>
      <c r="T63" s="158"/>
      <c r="U63" s="158"/>
      <c r="V63" s="158"/>
      <c r="W63" s="159"/>
      <c r="X63" s="151"/>
      <c r="Y63" s="151"/>
      <c r="Z63" s="151"/>
      <c r="AA63" s="151"/>
      <c r="AB63" s="151">
        <v>1</v>
      </c>
      <c r="AC63" s="24">
        <v>500</v>
      </c>
      <c r="AD63" s="24"/>
      <c r="AE63" s="62">
        <v>494545.21</v>
      </c>
      <c r="AG63" s="431">
        <f t="shared" si="16"/>
        <v>0</v>
      </c>
      <c r="AH63" s="432">
        <f t="shared" si="13"/>
        <v>0</v>
      </c>
      <c r="AI63" s="431">
        <f t="shared" si="14"/>
        <v>0</v>
      </c>
      <c r="AJ63" s="288">
        <f t="shared" si="17"/>
        <v>0</v>
      </c>
    </row>
    <row r="64" spans="1:36" ht="40.9" customHeight="1" x14ac:dyDescent="0.25">
      <c r="A64" s="498">
        <v>5.28</v>
      </c>
      <c r="B64" s="485" t="s">
        <v>556</v>
      </c>
      <c r="C64" s="497" t="s">
        <v>381</v>
      </c>
      <c r="D64" s="96" t="s">
        <v>435</v>
      </c>
      <c r="E64" s="209">
        <v>1361</v>
      </c>
      <c r="F64" s="212" t="s">
        <v>462</v>
      </c>
      <c r="G64" s="209">
        <v>1361</v>
      </c>
      <c r="H64" s="198" t="s">
        <v>45</v>
      </c>
      <c r="I64" s="156" t="s">
        <v>198</v>
      </c>
      <c r="J64" s="57"/>
      <c r="K64" s="57">
        <f t="shared" si="12"/>
        <v>499460.9277</v>
      </c>
      <c r="L64" s="274">
        <v>500000</v>
      </c>
      <c r="M64" s="274">
        <f t="shared" si="3"/>
        <v>497500</v>
      </c>
      <c r="N64" s="412">
        <v>494505.75</v>
      </c>
      <c r="O64" s="413">
        <f t="shared" si="8"/>
        <v>2472.5287499999999</v>
      </c>
      <c r="P64" s="413">
        <f t="shared" si="4"/>
        <v>496978.27875</v>
      </c>
      <c r="Q64" s="418"/>
      <c r="R64" s="472">
        <v>228.5</v>
      </c>
      <c r="S64" s="404"/>
      <c r="T64" s="158"/>
      <c r="U64" s="158"/>
      <c r="V64" s="158"/>
      <c r="W64" s="159"/>
      <c r="X64" s="151"/>
      <c r="Y64" s="151"/>
      <c r="Z64" s="151"/>
      <c r="AA64" s="151"/>
      <c r="AB64" s="151">
        <v>1</v>
      </c>
      <c r="AC64" s="24">
        <v>150</v>
      </c>
      <c r="AD64" s="24"/>
      <c r="AE64" s="181">
        <v>494515.77</v>
      </c>
      <c r="AG64" s="431">
        <f t="shared" si="16"/>
        <v>2472.5287499999999</v>
      </c>
      <c r="AH64" s="432">
        <f t="shared" si="13"/>
        <v>1236.264375</v>
      </c>
      <c r="AI64" s="431">
        <f t="shared" si="14"/>
        <v>1236.264375</v>
      </c>
      <c r="AJ64" s="288">
        <f t="shared" si="17"/>
        <v>496978.27875</v>
      </c>
    </row>
    <row r="65" spans="1:36" ht="55.9" customHeight="1" x14ac:dyDescent="0.25">
      <c r="A65" s="488">
        <v>5.29</v>
      </c>
      <c r="B65" s="485" t="s">
        <v>557</v>
      </c>
      <c r="C65" s="497" t="s">
        <v>382</v>
      </c>
      <c r="D65" s="96" t="s">
        <v>436</v>
      </c>
      <c r="E65" s="209">
        <v>1370</v>
      </c>
      <c r="F65" s="212" t="s">
        <v>462</v>
      </c>
      <c r="G65" s="209">
        <v>1370</v>
      </c>
      <c r="H65" s="197" t="s">
        <v>317</v>
      </c>
      <c r="I65" s="156" t="s">
        <v>198</v>
      </c>
      <c r="J65" s="57"/>
      <c r="K65" s="57">
        <f t="shared" si="12"/>
        <v>499582.20849999995</v>
      </c>
      <c r="L65" s="274">
        <v>500000</v>
      </c>
      <c r="M65" s="274">
        <f t="shared" si="3"/>
        <v>497500</v>
      </c>
      <c r="N65" s="412">
        <v>494086.40000000002</v>
      </c>
      <c r="O65" s="413">
        <f t="shared" si="8"/>
        <v>2470.4320000000002</v>
      </c>
      <c r="P65" s="413">
        <f t="shared" si="4"/>
        <v>496556.83199999999</v>
      </c>
      <c r="Q65" s="418"/>
      <c r="R65" s="472">
        <v>105.75</v>
      </c>
      <c r="S65" s="404"/>
      <c r="T65" s="158"/>
      <c r="U65" s="158"/>
      <c r="V65" s="158"/>
      <c r="W65" s="159"/>
      <c r="X65" s="151"/>
      <c r="Y65" s="151"/>
      <c r="Z65" s="151"/>
      <c r="AA65" s="151"/>
      <c r="AB65" s="151">
        <v>1</v>
      </c>
      <c r="AC65" s="24">
        <v>1500</v>
      </c>
      <c r="AD65" s="24"/>
      <c r="AE65" s="181">
        <v>494635.85</v>
      </c>
      <c r="AG65" s="431">
        <f t="shared" si="16"/>
        <v>2470.4320000000002</v>
      </c>
      <c r="AH65" s="432">
        <f t="shared" si="13"/>
        <v>1235.2160000000001</v>
      </c>
      <c r="AI65" s="431">
        <f t="shared" si="14"/>
        <v>1235.2160000000001</v>
      </c>
      <c r="AJ65" s="288">
        <f t="shared" si="17"/>
        <v>496556.83199999999</v>
      </c>
    </row>
    <row r="66" spans="1:36" ht="37.5" customHeight="1" x14ac:dyDescent="0.25">
      <c r="A66" s="498">
        <v>5.3</v>
      </c>
      <c r="B66" s="485" t="s">
        <v>513</v>
      </c>
      <c r="C66" s="493" t="s">
        <v>383</v>
      </c>
      <c r="D66" s="96" t="s">
        <v>437</v>
      </c>
      <c r="E66" s="209">
        <v>1371</v>
      </c>
      <c r="F66" s="212" t="s">
        <v>462</v>
      </c>
      <c r="G66" s="209">
        <v>1371</v>
      </c>
      <c r="H66" s="197" t="s">
        <v>14</v>
      </c>
      <c r="I66" s="156" t="s">
        <v>198</v>
      </c>
      <c r="J66" s="57"/>
      <c r="K66" s="57">
        <f t="shared" si="12"/>
        <v>499507.48869999999</v>
      </c>
      <c r="L66" s="274">
        <v>500000</v>
      </c>
      <c r="M66" s="274">
        <f t="shared" si="3"/>
        <v>497500</v>
      </c>
      <c r="N66" s="412"/>
      <c r="O66" s="413">
        <f>Q66*0.5/100</f>
        <v>2472.80915</v>
      </c>
      <c r="P66" s="413">
        <f t="shared" si="4"/>
        <v>2472.80915</v>
      </c>
      <c r="Q66" s="418">
        <v>494561.83</v>
      </c>
      <c r="R66" s="471">
        <v>443.5</v>
      </c>
      <c r="S66" s="404"/>
      <c r="T66" s="158"/>
      <c r="U66" s="158"/>
      <c r="V66" s="158"/>
      <c r="W66" s="159"/>
      <c r="X66" s="151"/>
      <c r="Y66" s="151"/>
      <c r="Z66" s="151"/>
      <c r="AA66" s="151"/>
      <c r="AB66" s="151">
        <v>1</v>
      </c>
      <c r="AC66" s="24">
        <v>50</v>
      </c>
      <c r="AD66" s="24"/>
      <c r="AE66" s="181">
        <v>494561.87</v>
      </c>
      <c r="AG66" s="431">
        <f t="shared" si="16"/>
        <v>0</v>
      </c>
      <c r="AH66" s="432">
        <f t="shared" si="13"/>
        <v>0</v>
      </c>
      <c r="AI66" s="431">
        <f t="shared" si="14"/>
        <v>0</v>
      </c>
      <c r="AJ66" s="288">
        <f t="shared" si="17"/>
        <v>0</v>
      </c>
    </row>
    <row r="67" spans="1:36" ht="33.6" customHeight="1" x14ac:dyDescent="0.25">
      <c r="A67" s="488">
        <v>5.31</v>
      </c>
      <c r="B67" s="485" t="s">
        <v>558</v>
      </c>
      <c r="C67" s="497" t="s">
        <v>384</v>
      </c>
      <c r="D67" s="96" t="s">
        <v>438</v>
      </c>
      <c r="E67" s="209">
        <v>1372</v>
      </c>
      <c r="F67" s="212" t="s">
        <v>462</v>
      </c>
      <c r="G67" s="209">
        <v>1372</v>
      </c>
      <c r="H67" s="197" t="s">
        <v>318</v>
      </c>
      <c r="I67" s="156" t="s">
        <v>198</v>
      </c>
      <c r="J67" s="57"/>
      <c r="K67" s="57">
        <f t="shared" si="12"/>
        <v>499793.71260000003</v>
      </c>
      <c r="L67" s="274">
        <v>500000</v>
      </c>
      <c r="M67" s="274">
        <f t="shared" si="3"/>
        <v>497500</v>
      </c>
      <c r="N67" s="418">
        <v>494835.24</v>
      </c>
      <c r="O67" s="413">
        <f t="shared" si="8"/>
        <v>2474.1761999999999</v>
      </c>
      <c r="P67" s="413">
        <f t="shared" si="4"/>
        <v>497309.41619999998</v>
      </c>
      <c r="Q67" s="418"/>
      <c r="R67" s="471">
        <v>228.5</v>
      </c>
      <c r="S67" s="404"/>
      <c r="T67" s="158"/>
      <c r="U67" s="158"/>
      <c r="V67" s="158"/>
      <c r="W67" s="159"/>
      <c r="X67" s="151"/>
      <c r="Y67" s="151"/>
      <c r="Z67" s="151"/>
      <c r="AA67" s="151"/>
      <c r="AB67" s="151">
        <v>1</v>
      </c>
      <c r="AC67" s="24">
        <v>300</v>
      </c>
      <c r="AD67" s="24"/>
      <c r="AE67" s="181">
        <v>494845.26</v>
      </c>
      <c r="AG67" s="431">
        <f t="shared" si="16"/>
        <v>2474.1761999999999</v>
      </c>
      <c r="AH67" s="432">
        <f t="shared" si="13"/>
        <v>1237.0880999999999</v>
      </c>
      <c r="AI67" s="431">
        <f t="shared" si="14"/>
        <v>1237.0880999999999</v>
      </c>
      <c r="AJ67" s="288">
        <f t="shared" si="17"/>
        <v>497309.41619999998</v>
      </c>
    </row>
    <row r="68" spans="1:36" ht="45.75" customHeight="1" x14ac:dyDescent="0.25">
      <c r="A68" s="498">
        <v>5.32</v>
      </c>
      <c r="B68" s="485" t="s">
        <v>514</v>
      </c>
      <c r="C68" s="497" t="s">
        <v>385</v>
      </c>
      <c r="D68" s="96" t="s">
        <v>439</v>
      </c>
      <c r="E68" s="209">
        <v>1395</v>
      </c>
      <c r="F68" s="212" t="s">
        <v>462</v>
      </c>
      <c r="G68" s="209">
        <v>1395</v>
      </c>
      <c r="H68" s="197" t="s">
        <v>321</v>
      </c>
      <c r="I68" s="156" t="s">
        <v>198</v>
      </c>
      <c r="J68" s="57"/>
      <c r="K68" s="57">
        <f t="shared" si="12"/>
        <v>499530.05210000003</v>
      </c>
      <c r="L68" s="274">
        <v>500000</v>
      </c>
      <c r="M68" s="274">
        <f t="shared" si="3"/>
        <v>497500</v>
      </c>
      <c r="N68" s="418">
        <v>494574.2</v>
      </c>
      <c r="O68" s="413">
        <f t="shared" si="8"/>
        <v>2472.8710000000001</v>
      </c>
      <c r="P68" s="413">
        <f t="shared" si="4"/>
        <v>497047.071</v>
      </c>
      <c r="Q68" s="418"/>
      <c r="R68" s="143">
        <v>183</v>
      </c>
      <c r="S68" s="404"/>
      <c r="T68" s="158"/>
      <c r="U68" s="158"/>
      <c r="V68" s="158"/>
      <c r="W68" s="159"/>
      <c r="X68" s="151"/>
      <c r="Y68" s="151"/>
      <c r="Z68" s="151"/>
      <c r="AA68" s="151"/>
      <c r="AB68" s="151">
        <v>1</v>
      </c>
      <c r="AC68" s="24">
        <v>188</v>
      </c>
      <c r="AD68" s="24"/>
      <c r="AE68" s="182">
        <v>494584.21</v>
      </c>
      <c r="AG68" s="431">
        <f t="shared" si="16"/>
        <v>2472.8710000000001</v>
      </c>
      <c r="AH68" s="432">
        <f t="shared" si="13"/>
        <v>1236.4355</v>
      </c>
      <c r="AI68" s="431">
        <f t="shared" si="14"/>
        <v>1236.4355</v>
      </c>
      <c r="AJ68" s="288">
        <f t="shared" si="17"/>
        <v>497047.071</v>
      </c>
    </row>
    <row r="69" spans="1:36" ht="34.15" customHeight="1" x14ac:dyDescent="0.25">
      <c r="A69" s="488">
        <v>5.33</v>
      </c>
      <c r="B69" s="485" t="s">
        <v>515</v>
      </c>
      <c r="C69" s="497" t="s">
        <v>386</v>
      </c>
      <c r="D69" s="96" t="s">
        <v>440</v>
      </c>
      <c r="E69" s="209">
        <v>1397</v>
      </c>
      <c r="F69" s="212" t="s">
        <v>462</v>
      </c>
      <c r="G69" s="209">
        <v>1397</v>
      </c>
      <c r="H69" s="197" t="s">
        <v>409</v>
      </c>
      <c r="I69" s="156" t="s">
        <v>198</v>
      </c>
      <c r="J69" s="57"/>
      <c r="K69" s="57">
        <f>AE69*1/100+AE69</f>
        <v>499524.46679999999</v>
      </c>
      <c r="L69" s="274">
        <v>500000</v>
      </c>
      <c r="M69" s="274">
        <f t="shared" si="3"/>
        <v>497500</v>
      </c>
      <c r="N69" s="412">
        <v>494568.66</v>
      </c>
      <c r="O69" s="413">
        <f t="shared" si="8"/>
        <v>2472.8433</v>
      </c>
      <c r="P69" s="413">
        <f t="shared" si="4"/>
        <v>497041.50329999998</v>
      </c>
      <c r="Q69" s="418"/>
      <c r="R69" s="472">
        <v>251.25</v>
      </c>
      <c r="S69" s="404"/>
      <c r="T69" s="158"/>
      <c r="U69" s="158"/>
      <c r="V69" s="158"/>
      <c r="W69" s="159"/>
      <c r="X69" s="151"/>
      <c r="Y69" s="151"/>
      <c r="Z69" s="151"/>
      <c r="AA69" s="151"/>
      <c r="AB69" s="151">
        <v>1</v>
      </c>
      <c r="AC69" s="24">
        <v>150</v>
      </c>
      <c r="AD69" s="24"/>
      <c r="AE69" s="182">
        <v>494578.68</v>
      </c>
      <c r="AG69" s="431">
        <f t="shared" si="16"/>
        <v>2472.8433</v>
      </c>
      <c r="AH69" s="432">
        <f t="shared" si="13"/>
        <v>1236.42165</v>
      </c>
      <c r="AI69" s="431">
        <f t="shared" si="14"/>
        <v>1236.42165</v>
      </c>
      <c r="AJ69" s="288">
        <f t="shared" si="17"/>
        <v>497041.50329999998</v>
      </c>
    </row>
    <row r="70" spans="1:36" ht="57.6" customHeight="1" x14ac:dyDescent="0.25">
      <c r="A70" s="498">
        <v>5.34</v>
      </c>
      <c r="B70" s="485" t="s">
        <v>516</v>
      </c>
      <c r="C70" s="497" t="s">
        <v>387</v>
      </c>
      <c r="D70" s="96" t="s">
        <v>441</v>
      </c>
      <c r="E70" s="209">
        <v>1398</v>
      </c>
      <c r="F70" s="212" t="s">
        <v>462</v>
      </c>
      <c r="G70" s="209">
        <v>1398</v>
      </c>
      <c r="H70" s="197" t="s">
        <v>33</v>
      </c>
      <c r="I70" s="156" t="s">
        <v>198</v>
      </c>
      <c r="J70" s="57"/>
      <c r="K70" s="57">
        <f t="shared" si="12"/>
        <v>498858.9374</v>
      </c>
      <c r="L70" s="274">
        <v>500000</v>
      </c>
      <c r="M70" s="274">
        <f t="shared" si="3"/>
        <v>497500</v>
      </c>
      <c r="N70" s="418">
        <v>493782.47</v>
      </c>
      <c r="O70" s="413">
        <f t="shared" si="8"/>
        <v>2468.9123500000001</v>
      </c>
      <c r="P70" s="413">
        <f t="shared" si="4"/>
        <v>496251.38234999997</v>
      </c>
      <c r="Q70" s="418"/>
      <c r="R70" s="143">
        <v>404</v>
      </c>
      <c r="S70" s="404"/>
      <c r="T70" s="158"/>
      <c r="U70" s="158"/>
      <c r="V70" s="158"/>
      <c r="W70" s="159"/>
      <c r="X70" s="151"/>
      <c r="Y70" s="151"/>
      <c r="Z70" s="151"/>
      <c r="AA70" s="151"/>
      <c r="AB70" s="151">
        <v>1</v>
      </c>
      <c r="AC70" s="24">
        <v>150</v>
      </c>
      <c r="AD70" s="24"/>
      <c r="AE70" s="182">
        <v>493919.74</v>
      </c>
      <c r="AG70" s="431">
        <f t="shared" si="16"/>
        <v>2468.9123500000001</v>
      </c>
      <c r="AH70" s="432">
        <f t="shared" si="13"/>
        <v>1234.456175</v>
      </c>
      <c r="AI70" s="431">
        <f t="shared" si="14"/>
        <v>1234.456175</v>
      </c>
      <c r="AJ70" s="288">
        <f t="shared" si="17"/>
        <v>496251.38234999997</v>
      </c>
    </row>
    <row r="71" spans="1:36" ht="48.75" x14ac:dyDescent="0.25">
      <c r="A71" s="501">
        <v>5.35</v>
      </c>
      <c r="B71" s="485" t="s">
        <v>559</v>
      </c>
      <c r="C71" s="497" t="s">
        <v>388</v>
      </c>
      <c r="D71" s="96" t="s">
        <v>442</v>
      </c>
      <c r="E71" s="209">
        <v>1399</v>
      </c>
      <c r="F71" s="212" t="s">
        <v>462</v>
      </c>
      <c r="G71" s="209">
        <v>1399</v>
      </c>
      <c r="H71" s="197" t="s">
        <v>323</v>
      </c>
      <c r="I71" s="156" t="s">
        <v>198</v>
      </c>
      <c r="J71" s="57"/>
      <c r="K71" s="57">
        <f t="shared" si="12"/>
        <v>499582.19840000005</v>
      </c>
      <c r="L71" s="274">
        <v>500000</v>
      </c>
      <c r="M71" s="274">
        <f t="shared" si="3"/>
        <v>497500</v>
      </c>
      <c r="N71" s="412">
        <v>494635.84</v>
      </c>
      <c r="O71" s="413">
        <f t="shared" si="8"/>
        <v>2473.1792</v>
      </c>
      <c r="P71" s="413">
        <f t="shared" si="4"/>
        <v>497109.01920000004</v>
      </c>
      <c r="Q71" s="418"/>
      <c r="R71" s="143">
        <v>233</v>
      </c>
      <c r="S71" s="404"/>
      <c r="T71" s="158"/>
      <c r="U71" s="158"/>
      <c r="V71" s="158"/>
      <c r="W71" s="159"/>
      <c r="X71" s="151"/>
      <c r="Y71" s="151"/>
      <c r="Z71" s="151"/>
      <c r="AA71" s="151"/>
      <c r="AB71" s="151">
        <v>1</v>
      </c>
      <c r="AC71" s="24">
        <v>25</v>
      </c>
      <c r="AD71" s="24"/>
      <c r="AE71" s="182">
        <v>494635.84</v>
      </c>
      <c r="AG71" s="431">
        <f t="shared" si="16"/>
        <v>2473.1792</v>
      </c>
      <c r="AH71" s="432">
        <f t="shared" si="13"/>
        <v>1236.5896</v>
      </c>
      <c r="AI71" s="431">
        <f t="shared" si="14"/>
        <v>1236.5896</v>
      </c>
      <c r="AJ71" s="288">
        <f t="shared" si="17"/>
        <v>497109.01920000004</v>
      </c>
    </row>
    <row r="72" spans="1:36" ht="70.150000000000006" customHeight="1" x14ac:dyDescent="0.25">
      <c r="A72" s="498">
        <v>5.36</v>
      </c>
      <c r="B72" s="485" t="s">
        <v>560</v>
      </c>
      <c r="C72" s="497" t="s">
        <v>389</v>
      </c>
      <c r="D72" s="96" t="s">
        <v>443</v>
      </c>
      <c r="E72" s="209">
        <v>1400</v>
      </c>
      <c r="F72" s="212" t="s">
        <v>462</v>
      </c>
      <c r="G72" s="209">
        <v>1400</v>
      </c>
      <c r="H72" s="198" t="s">
        <v>4</v>
      </c>
      <c r="I72" s="156" t="s">
        <v>198</v>
      </c>
      <c r="J72" s="57"/>
      <c r="K72" s="57">
        <f t="shared" si="12"/>
        <v>499681.64299999998</v>
      </c>
      <c r="L72" s="274">
        <v>500000</v>
      </c>
      <c r="M72" s="274">
        <f t="shared" si="3"/>
        <v>497500</v>
      </c>
      <c r="N72" s="412">
        <v>494734.3</v>
      </c>
      <c r="O72" s="413">
        <f t="shared" si="8"/>
        <v>2473.6714999999999</v>
      </c>
      <c r="P72" s="413">
        <f t="shared" si="4"/>
        <v>497207.97149999999</v>
      </c>
      <c r="Q72" s="418"/>
      <c r="R72" s="143">
        <v>90</v>
      </c>
      <c r="S72" s="404"/>
      <c r="T72" s="158"/>
      <c r="U72" s="158"/>
      <c r="V72" s="158"/>
      <c r="W72" s="159"/>
      <c r="X72" s="151"/>
      <c r="Y72" s="151"/>
      <c r="Z72" s="151"/>
      <c r="AA72" s="151"/>
      <c r="AB72" s="151">
        <v>1</v>
      </c>
      <c r="AC72" s="24">
        <v>150</v>
      </c>
      <c r="AD72" s="24"/>
      <c r="AE72" s="182">
        <v>494734.3</v>
      </c>
      <c r="AG72" s="431">
        <f t="shared" si="16"/>
        <v>2473.6714999999999</v>
      </c>
      <c r="AH72" s="432">
        <f t="shared" si="13"/>
        <v>1236.83575</v>
      </c>
      <c r="AI72" s="431">
        <f t="shared" si="14"/>
        <v>1236.83575</v>
      </c>
      <c r="AJ72" s="288">
        <f t="shared" si="17"/>
        <v>497207.97149999999</v>
      </c>
    </row>
    <row r="73" spans="1:36" ht="33.6" customHeight="1" x14ac:dyDescent="0.25">
      <c r="A73" s="488">
        <v>5.37</v>
      </c>
      <c r="B73" s="485" t="s">
        <v>561</v>
      </c>
      <c r="C73" s="493" t="s">
        <v>390</v>
      </c>
      <c r="D73" s="96" t="s">
        <v>444</v>
      </c>
      <c r="E73" s="210">
        <v>1401</v>
      </c>
      <c r="F73" s="212" t="s">
        <v>462</v>
      </c>
      <c r="G73" s="210">
        <v>1401</v>
      </c>
      <c r="H73" s="197" t="s">
        <v>53</v>
      </c>
      <c r="I73" s="156" t="s">
        <v>198</v>
      </c>
      <c r="J73" s="57"/>
      <c r="K73" s="57">
        <f t="shared" si="12"/>
        <v>499476.7746</v>
      </c>
      <c r="L73" s="274">
        <v>500000</v>
      </c>
      <c r="M73" s="274">
        <f t="shared" si="3"/>
        <v>497500</v>
      </c>
      <c r="N73" s="412">
        <v>493331.46</v>
      </c>
      <c r="O73" s="413">
        <f t="shared" si="8"/>
        <v>2466.6573000000003</v>
      </c>
      <c r="P73" s="413">
        <f t="shared" si="4"/>
        <v>495798.11730000004</v>
      </c>
      <c r="Q73" s="418"/>
      <c r="R73" s="471">
        <v>228.5</v>
      </c>
      <c r="S73" s="404"/>
      <c r="T73" s="158"/>
      <c r="U73" s="158"/>
      <c r="V73" s="158"/>
      <c r="W73" s="159"/>
      <c r="X73" s="151"/>
      <c r="Y73" s="151"/>
      <c r="Z73" s="151"/>
      <c r="AA73" s="151"/>
      <c r="AB73" s="151">
        <v>1</v>
      </c>
      <c r="AC73" s="24">
        <v>50</v>
      </c>
      <c r="AD73" s="24"/>
      <c r="AE73" s="62">
        <v>494531.46</v>
      </c>
      <c r="AG73" s="431">
        <f t="shared" si="16"/>
        <v>2466.6573000000003</v>
      </c>
      <c r="AH73" s="432">
        <f t="shared" si="13"/>
        <v>1233.3286500000002</v>
      </c>
      <c r="AI73" s="431">
        <f t="shared" si="14"/>
        <v>1233.3286500000002</v>
      </c>
      <c r="AJ73" s="288">
        <f t="shared" si="17"/>
        <v>495798.11730000004</v>
      </c>
    </row>
    <row r="74" spans="1:36" ht="63" customHeight="1" x14ac:dyDescent="0.25">
      <c r="A74" s="498">
        <v>5.38</v>
      </c>
      <c r="B74" s="485" t="s">
        <v>597</v>
      </c>
      <c r="C74" s="497" t="s">
        <v>596</v>
      </c>
      <c r="D74" s="96" t="s">
        <v>445</v>
      </c>
      <c r="E74" s="209">
        <v>1402</v>
      </c>
      <c r="F74" s="212" t="s">
        <v>462</v>
      </c>
      <c r="G74" s="209">
        <v>1402</v>
      </c>
      <c r="H74" s="197" t="s">
        <v>67</v>
      </c>
      <c r="I74" s="156" t="s">
        <v>198</v>
      </c>
      <c r="J74" s="57"/>
      <c r="K74" s="57">
        <f t="shared" si="12"/>
        <v>499620.40669999999</v>
      </c>
      <c r="L74" s="274">
        <v>500000</v>
      </c>
      <c r="M74" s="274">
        <f t="shared" si="3"/>
        <v>497500</v>
      </c>
      <c r="N74" s="412">
        <v>494051.35</v>
      </c>
      <c r="O74" s="413">
        <f t="shared" si="8"/>
        <v>2470.25675</v>
      </c>
      <c r="P74" s="413">
        <f t="shared" si="4"/>
        <v>496521.60674999998</v>
      </c>
      <c r="Q74" s="418"/>
      <c r="R74" s="143">
        <v>443</v>
      </c>
      <c r="S74" s="404"/>
      <c r="T74" s="158"/>
      <c r="U74" s="158"/>
      <c r="V74" s="158"/>
      <c r="W74" s="159"/>
      <c r="X74" s="151"/>
      <c r="Y74" s="151"/>
      <c r="Z74" s="151"/>
      <c r="AA74" s="151"/>
      <c r="AB74" s="151">
        <v>1</v>
      </c>
      <c r="AC74" s="24">
        <v>210</v>
      </c>
      <c r="AD74" s="24"/>
      <c r="AE74" s="24">
        <v>494673.67</v>
      </c>
      <c r="AG74" s="431">
        <f t="shared" si="16"/>
        <v>2470.25675</v>
      </c>
      <c r="AH74" s="432">
        <f t="shared" si="13"/>
        <v>1235.128375</v>
      </c>
      <c r="AI74" s="431">
        <f t="shared" si="14"/>
        <v>1235.128375</v>
      </c>
      <c r="AJ74" s="288">
        <f t="shared" si="17"/>
        <v>496521.60674999998</v>
      </c>
    </row>
    <row r="75" spans="1:36" ht="49.15" customHeight="1" x14ac:dyDescent="0.25">
      <c r="A75" s="488">
        <v>5.39</v>
      </c>
      <c r="B75" s="485" t="s">
        <v>563</v>
      </c>
      <c r="C75" s="497" t="s">
        <v>392</v>
      </c>
      <c r="D75" s="96" t="s">
        <v>353</v>
      </c>
      <c r="E75" s="209">
        <v>1405</v>
      </c>
      <c r="F75" s="212" t="s">
        <v>462</v>
      </c>
      <c r="G75" s="209">
        <v>1405</v>
      </c>
      <c r="H75" s="197" t="s">
        <v>92</v>
      </c>
      <c r="I75" s="156" t="s">
        <v>198</v>
      </c>
      <c r="J75" s="57"/>
      <c r="K75" s="57">
        <f t="shared" si="12"/>
        <v>499687.30909999995</v>
      </c>
      <c r="L75" s="274">
        <v>500000</v>
      </c>
      <c r="M75" s="274">
        <f t="shared" si="3"/>
        <v>497500</v>
      </c>
      <c r="N75" s="412">
        <v>494739.91</v>
      </c>
      <c r="O75" s="413">
        <f t="shared" si="8"/>
        <v>2473.6995499999998</v>
      </c>
      <c r="P75" s="413">
        <f t="shared" si="4"/>
        <v>497213.60954999999</v>
      </c>
      <c r="Q75" s="418"/>
      <c r="R75" s="472">
        <v>210.75</v>
      </c>
      <c r="S75" s="404"/>
      <c r="T75" s="158"/>
      <c r="U75" s="158"/>
      <c r="V75" s="158"/>
      <c r="W75" s="159"/>
      <c r="X75" s="151"/>
      <c r="Y75" s="151"/>
      <c r="Z75" s="151"/>
      <c r="AA75" s="151"/>
      <c r="AB75" s="151">
        <v>1</v>
      </c>
      <c r="AC75" s="24">
        <v>80</v>
      </c>
      <c r="AD75" s="24"/>
      <c r="AE75" s="24">
        <v>494739.91</v>
      </c>
      <c r="AF75">
        <v>1</v>
      </c>
      <c r="AG75" s="431">
        <f t="shared" si="16"/>
        <v>2473.6995499999998</v>
      </c>
      <c r="AH75" s="432">
        <f t="shared" si="13"/>
        <v>1236.8497749999999</v>
      </c>
      <c r="AI75" s="431">
        <f t="shared" si="14"/>
        <v>1236.8497749999999</v>
      </c>
      <c r="AJ75" s="288">
        <f t="shared" si="17"/>
        <v>497213.60954999999</v>
      </c>
    </row>
    <row r="76" spans="1:36" ht="32.450000000000003" customHeight="1" x14ac:dyDescent="0.25">
      <c r="A76" s="498">
        <v>5.4</v>
      </c>
      <c r="B76" s="485" t="s">
        <v>517</v>
      </c>
      <c r="C76" s="497" t="s">
        <v>393</v>
      </c>
      <c r="D76" s="96" t="s">
        <v>446</v>
      </c>
      <c r="E76" s="209">
        <v>1409</v>
      </c>
      <c r="F76" s="212" t="s">
        <v>462</v>
      </c>
      <c r="G76" s="209">
        <v>1409</v>
      </c>
      <c r="H76" s="197" t="s">
        <v>324</v>
      </c>
      <c r="I76" s="156" t="s">
        <v>198</v>
      </c>
      <c r="J76" s="57"/>
      <c r="K76" s="57">
        <f t="shared" si="12"/>
        <v>499570.98739999998</v>
      </c>
      <c r="L76" s="274">
        <v>500000</v>
      </c>
      <c r="M76" s="274">
        <f t="shared" si="3"/>
        <v>497500</v>
      </c>
      <c r="N76" s="418">
        <v>494624.73</v>
      </c>
      <c r="O76" s="413">
        <f t="shared" si="8"/>
        <v>2473.12365</v>
      </c>
      <c r="P76" s="413">
        <f t="shared" si="4"/>
        <v>497097.85365</v>
      </c>
      <c r="Q76" s="418"/>
      <c r="R76" s="472">
        <v>352.5</v>
      </c>
      <c r="S76" s="404"/>
      <c r="T76" s="158"/>
      <c r="U76" s="158"/>
      <c r="V76" s="158"/>
      <c r="W76" s="159"/>
      <c r="X76" s="151"/>
      <c r="Y76" s="151"/>
      <c r="Z76" s="151"/>
      <c r="AA76" s="151"/>
      <c r="AB76" s="151">
        <v>1</v>
      </c>
      <c r="AC76" s="24">
        <v>350</v>
      </c>
      <c r="AD76" s="24"/>
      <c r="AE76" s="181">
        <v>494624.74</v>
      </c>
      <c r="AG76" s="431">
        <f t="shared" ref="AG76:AG90" si="20">N76*0.5/100</f>
        <v>2473.12365</v>
      </c>
      <c r="AH76" s="432">
        <f t="shared" si="13"/>
        <v>1236.561825</v>
      </c>
      <c r="AI76" s="431">
        <f t="shared" si="14"/>
        <v>1236.561825</v>
      </c>
      <c r="AJ76" s="288">
        <f t="shared" ref="AJ76:AJ90" si="21">N76+AG76</f>
        <v>497097.85365</v>
      </c>
    </row>
    <row r="77" spans="1:36" ht="46.5" customHeight="1" x14ac:dyDescent="0.25">
      <c r="A77" s="488">
        <v>5.41</v>
      </c>
      <c r="B77" s="485" t="s">
        <v>564</v>
      </c>
      <c r="C77" s="497" t="s">
        <v>394</v>
      </c>
      <c r="D77" s="96" t="s">
        <v>447</v>
      </c>
      <c r="E77" s="209">
        <v>1411</v>
      </c>
      <c r="F77" s="212" t="s">
        <v>462</v>
      </c>
      <c r="G77" s="209">
        <v>1411</v>
      </c>
      <c r="H77" s="197" t="s">
        <v>51</v>
      </c>
      <c r="I77" s="156" t="s">
        <v>198</v>
      </c>
      <c r="J77" s="57"/>
      <c r="K77" s="57">
        <f t="shared" si="12"/>
        <v>499852.99960000004</v>
      </c>
      <c r="L77" s="274">
        <v>500000</v>
      </c>
      <c r="M77" s="274">
        <f t="shared" ref="M77:M89" si="22">L77*99.5/100</f>
        <v>497500</v>
      </c>
      <c r="N77" s="412">
        <v>494903.91</v>
      </c>
      <c r="O77" s="413">
        <f t="shared" si="8"/>
        <v>2474.51955</v>
      </c>
      <c r="P77" s="413">
        <f t="shared" ref="P77:P89" si="23">N77+O77</f>
        <v>497378.42955</v>
      </c>
      <c r="Q77" s="418"/>
      <c r="R77" s="143">
        <v>443.75</v>
      </c>
      <c r="S77" s="404"/>
      <c r="T77" s="158"/>
      <c r="U77" s="158"/>
      <c r="V77" s="158"/>
      <c r="W77" s="159"/>
      <c r="X77" s="151"/>
      <c r="Y77" s="151"/>
      <c r="Z77" s="151"/>
      <c r="AA77" s="151"/>
      <c r="AB77" s="151">
        <v>1</v>
      </c>
      <c r="AC77" s="24">
        <v>200</v>
      </c>
      <c r="AD77" s="24"/>
      <c r="AE77" s="181">
        <v>494903.96</v>
      </c>
      <c r="AG77" s="431">
        <f t="shared" si="20"/>
        <v>2474.51955</v>
      </c>
      <c r="AH77" s="432">
        <f t="shared" si="13"/>
        <v>1237.259775</v>
      </c>
      <c r="AI77" s="431">
        <f t="shared" si="14"/>
        <v>1237.259775</v>
      </c>
      <c r="AJ77" s="288">
        <f t="shared" si="21"/>
        <v>497378.42955</v>
      </c>
    </row>
    <row r="78" spans="1:36" ht="44.45" customHeight="1" x14ac:dyDescent="0.25">
      <c r="A78" s="498">
        <v>5.42</v>
      </c>
      <c r="B78" s="485" t="s">
        <v>565</v>
      </c>
      <c r="C78" s="497" t="s">
        <v>395</v>
      </c>
      <c r="D78" s="96" t="s">
        <v>448</v>
      </c>
      <c r="E78" s="209">
        <v>1413</v>
      </c>
      <c r="F78" s="212" t="s">
        <v>462</v>
      </c>
      <c r="G78" s="209">
        <v>1413</v>
      </c>
      <c r="H78" s="197" t="s">
        <v>73</v>
      </c>
      <c r="I78" s="156" t="s">
        <v>198</v>
      </c>
      <c r="J78" s="57"/>
      <c r="K78" s="57">
        <f t="shared" si="12"/>
        <v>499728.36560000002</v>
      </c>
      <c r="L78" s="274">
        <v>500000</v>
      </c>
      <c r="M78" s="274">
        <f t="shared" si="22"/>
        <v>497500</v>
      </c>
      <c r="N78" s="418">
        <v>494780.56</v>
      </c>
      <c r="O78" s="413">
        <f t="shared" si="8"/>
        <v>2473.9027999999998</v>
      </c>
      <c r="P78" s="413">
        <f t="shared" si="23"/>
        <v>497254.46279999998</v>
      </c>
      <c r="Q78" s="418"/>
      <c r="R78" s="471">
        <v>221.5</v>
      </c>
      <c r="S78" s="404"/>
      <c r="T78" s="158"/>
      <c r="U78" s="158"/>
      <c r="V78" s="158"/>
      <c r="W78" s="159"/>
      <c r="X78" s="151"/>
      <c r="Y78" s="151"/>
      <c r="Z78" s="151"/>
      <c r="AA78" s="151"/>
      <c r="AB78" s="151">
        <v>1</v>
      </c>
      <c r="AC78" s="24">
        <v>130</v>
      </c>
      <c r="AD78" s="24"/>
      <c r="AE78" s="62">
        <v>494780.56</v>
      </c>
      <c r="AG78" s="431">
        <f t="shared" si="20"/>
        <v>2473.9027999999998</v>
      </c>
      <c r="AH78" s="432">
        <f t="shared" si="13"/>
        <v>1236.9513999999999</v>
      </c>
      <c r="AI78" s="431">
        <f t="shared" si="14"/>
        <v>1236.9513999999999</v>
      </c>
      <c r="AJ78" s="288">
        <f t="shared" si="21"/>
        <v>497254.46279999998</v>
      </c>
    </row>
    <row r="79" spans="1:36" ht="29.45" customHeight="1" x14ac:dyDescent="0.25">
      <c r="A79" s="501">
        <v>5.43</v>
      </c>
      <c r="B79" s="485" t="s">
        <v>518</v>
      </c>
      <c r="C79" s="497" t="s">
        <v>396</v>
      </c>
      <c r="D79" s="96" t="s">
        <v>449</v>
      </c>
      <c r="E79" s="210">
        <v>1414</v>
      </c>
      <c r="F79" s="212" t="s">
        <v>462</v>
      </c>
      <c r="G79" s="210">
        <v>1414</v>
      </c>
      <c r="H79" s="197" t="s">
        <v>68</v>
      </c>
      <c r="I79" s="156" t="s">
        <v>198</v>
      </c>
      <c r="J79" s="57"/>
      <c r="K79" s="57">
        <f t="shared" si="12"/>
        <v>499586.06669999997</v>
      </c>
      <c r="L79" s="274">
        <v>500000</v>
      </c>
      <c r="M79" s="274">
        <f t="shared" si="22"/>
        <v>497500</v>
      </c>
      <c r="N79" s="418">
        <v>486820.94</v>
      </c>
      <c r="O79" s="413">
        <f t="shared" si="8"/>
        <v>2434.1046999999999</v>
      </c>
      <c r="P79" s="413">
        <f t="shared" si="23"/>
        <v>489255.04470000003</v>
      </c>
      <c r="Q79" s="418"/>
      <c r="R79" s="471">
        <v>158.5</v>
      </c>
      <c r="S79" s="404"/>
      <c r="T79" s="158"/>
      <c r="U79" s="158"/>
      <c r="V79" s="158"/>
      <c r="W79" s="159"/>
      <c r="X79" s="151"/>
      <c r="Y79" s="151"/>
      <c r="Z79" s="151"/>
      <c r="AA79" s="151"/>
      <c r="AB79" s="151">
        <v>1</v>
      </c>
      <c r="AC79" s="24">
        <v>80</v>
      </c>
      <c r="AD79" s="24"/>
      <c r="AE79" s="181">
        <v>494639.67</v>
      </c>
      <c r="AG79" s="431">
        <f t="shared" si="20"/>
        <v>2434.1046999999999</v>
      </c>
      <c r="AH79" s="432">
        <f t="shared" si="13"/>
        <v>1217.0523499999999</v>
      </c>
      <c r="AI79" s="431">
        <f t="shared" si="14"/>
        <v>1217.0523499999999</v>
      </c>
      <c r="AJ79" s="288">
        <f t="shared" si="21"/>
        <v>489255.04470000003</v>
      </c>
    </row>
    <row r="80" spans="1:36" ht="44.25" customHeight="1" x14ac:dyDescent="0.25">
      <c r="A80" s="498">
        <v>5.44</v>
      </c>
      <c r="B80" s="485" t="s">
        <v>519</v>
      </c>
      <c r="C80" s="497" t="s">
        <v>397</v>
      </c>
      <c r="D80" s="96" t="s">
        <v>450</v>
      </c>
      <c r="E80" s="209">
        <v>1415</v>
      </c>
      <c r="F80" s="212" t="s">
        <v>462</v>
      </c>
      <c r="G80" s="209">
        <v>1415</v>
      </c>
      <c r="H80" s="197" t="s">
        <v>57</v>
      </c>
      <c r="I80" s="156" t="s">
        <v>198</v>
      </c>
      <c r="J80" s="57"/>
      <c r="K80" s="57">
        <f t="shared" si="12"/>
        <v>499687.30909999995</v>
      </c>
      <c r="L80" s="274">
        <v>500000</v>
      </c>
      <c r="M80" s="274">
        <f t="shared" si="22"/>
        <v>497500</v>
      </c>
      <c r="N80" s="412">
        <v>494739.91</v>
      </c>
      <c r="O80" s="413">
        <f t="shared" si="8"/>
        <v>2473.6995499999998</v>
      </c>
      <c r="P80" s="413">
        <f t="shared" si="23"/>
        <v>497213.60954999999</v>
      </c>
      <c r="Q80" s="418"/>
      <c r="R80" s="143">
        <v>210.75</v>
      </c>
      <c r="S80" s="404"/>
      <c r="T80" s="158"/>
      <c r="U80" s="158"/>
      <c r="V80" s="158"/>
      <c r="W80" s="159"/>
      <c r="X80" s="151"/>
      <c r="Y80" s="151"/>
      <c r="Z80" s="151"/>
      <c r="AA80" s="151"/>
      <c r="AB80" s="151">
        <v>1</v>
      </c>
      <c r="AC80" s="24">
        <v>35</v>
      </c>
      <c r="AD80" s="24"/>
      <c r="AE80" s="181">
        <v>494739.91</v>
      </c>
      <c r="AG80" s="431">
        <f t="shared" si="20"/>
        <v>2473.6995499999998</v>
      </c>
      <c r="AH80" s="432">
        <f t="shared" si="13"/>
        <v>1236.8497749999999</v>
      </c>
      <c r="AI80" s="431">
        <f t="shared" si="14"/>
        <v>1236.8497749999999</v>
      </c>
      <c r="AJ80" s="288">
        <f t="shared" si="21"/>
        <v>497213.60954999999</v>
      </c>
    </row>
    <row r="81" spans="1:54" ht="46.15" customHeight="1" x14ac:dyDescent="0.25">
      <c r="A81" s="488">
        <v>5.45</v>
      </c>
      <c r="B81" s="485" t="s">
        <v>520</v>
      </c>
      <c r="C81" s="497" t="s">
        <v>398</v>
      </c>
      <c r="D81" s="96" t="s">
        <v>451</v>
      </c>
      <c r="E81" s="209">
        <v>1417</v>
      </c>
      <c r="F81" s="212" t="s">
        <v>462</v>
      </c>
      <c r="G81" s="209">
        <v>1417</v>
      </c>
      <c r="H81" s="197" t="s">
        <v>8</v>
      </c>
      <c r="I81" s="156" t="s">
        <v>198</v>
      </c>
      <c r="J81" s="57"/>
      <c r="K81" s="57">
        <f t="shared" si="12"/>
        <v>499450.44390000001</v>
      </c>
      <c r="L81" s="274">
        <v>500000</v>
      </c>
      <c r="M81" s="274">
        <f t="shared" si="22"/>
        <v>497500</v>
      </c>
      <c r="N81" s="418">
        <v>494505.35</v>
      </c>
      <c r="O81" s="413">
        <f t="shared" si="8"/>
        <v>2472.52675</v>
      </c>
      <c r="P81" s="413">
        <f t="shared" si="23"/>
        <v>496977.87675</v>
      </c>
      <c r="Q81" s="418"/>
      <c r="R81" s="472">
        <v>404.5</v>
      </c>
      <c r="S81" s="404"/>
      <c r="T81" s="158"/>
      <c r="U81" s="158"/>
      <c r="V81" s="158"/>
      <c r="W81" s="159"/>
      <c r="X81" s="151"/>
      <c r="Y81" s="151"/>
      <c r="Z81" s="151"/>
      <c r="AA81" s="151"/>
      <c r="AB81" s="151">
        <v>1</v>
      </c>
      <c r="AC81" s="24">
        <v>115</v>
      </c>
      <c r="AD81" s="24"/>
      <c r="AE81" s="181">
        <v>494505.39</v>
      </c>
      <c r="AG81" s="431">
        <f t="shared" si="20"/>
        <v>2472.52675</v>
      </c>
      <c r="AH81" s="432">
        <f t="shared" si="13"/>
        <v>1236.263375</v>
      </c>
      <c r="AI81" s="431">
        <f t="shared" si="14"/>
        <v>1236.263375</v>
      </c>
      <c r="AJ81" s="288">
        <f t="shared" si="21"/>
        <v>496977.87675</v>
      </c>
    </row>
    <row r="82" spans="1:54" ht="45.6" customHeight="1" x14ac:dyDescent="0.25">
      <c r="A82" s="498">
        <v>5.46</v>
      </c>
      <c r="B82" s="485" t="s">
        <v>566</v>
      </c>
      <c r="C82" s="497" t="s">
        <v>399</v>
      </c>
      <c r="D82" s="96" t="s">
        <v>309</v>
      </c>
      <c r="E82" s="209">
        <v>1418</v>
      </c>
      <c r="F82" s="212" t="s">
        <v>462</v>
      </c>
      <c r="G82" s="209">
        <v>1418</v>
      </c>
      <c r="H82" s="197" t="s">
        <v>29</v>
      </c>
      <c r="I82" s="156" t="s">
        <v>198</v>
      </c>
      <c r="J82" s="57"/>
      <c r="K82" s="57">
        <f t="shared" si="12"/>
        <v>199975.32370000001</v>
      </c>
      <c r="L82" s="274">
        <v>200000</v>
      </c>
      <c r="M82" s="274">
        <f t="shared" si="22"/>
        <v>199000</v>
      </c>
      <c r="N82" s="412">
        <v>197995.36</v>
      </c>
      <c r="O82" s="413">
        <f t="shared" si="8"/>
        <v>989.97679999999991</v>
      </c>
      <c r="P82" s="413">
        <f t="shared" si="23"/>
        <v>198985.33679999999</v>
      </c>
      <c r="Q82" s="418"/>
      <c r="R82" s="472">
        <v>71.75</v>
      </c>
      <c r="S82" s="404"/>
      <c r="T82" s="158"/>
      <c r="U82" s="158"/>
      <c r="V82" s="158"/>
      <c r="W82" s="159"/>
      <c r="X82" s="151"/>
      <c r="Y82" s="151"/>
      <c r="Z82" s="151"/>
      <c r="AA82" s="151"/>
      <c r="AB82" s="151">
        <v>1</v>
      </c>
      <c r="AC82" s="24">
        <v>70</v>
      </c>
      <c r="AD82" s="24"/>
      <c r="AE82" s="181">
        <v>197995.37</v>
      </c>
      <c r="AG82" s="431">
        <f t="shared" si="20"/>
        <v>989.97679999999991</v>
      </c>
      <c r="AH82" s="432">
        <f t="shared" si="13"/>
        <v>494.98839999999996</v>
      </c>
      <c r="AI82" s="431">
        <f t="shared" si="14"/>
        <v>494.98839999999996</v>
      </c>
      <c r="AJ82" s="288">
        <f t="shared" si="21"/>
        <v>198985.33679999999</v>
      </c>
    </row>
    <row r="83" spans="1:54" ht="35.450000000000003" customHeight="1" x14ac:dyDescent="0.25">
      <c r="A83" s="488">
        <v>5.47</v>
      </c>
      <c r="B83" s="485" t="s">
        <v>521</v>
      </c>
      <c r="C83" s="497" t="s">
        <v>400</v>
      </c>
      <c r="D83" s="96" t="s">
        <v>310</v>
      </c>
      <c r="E83" s="209">
        <v>1419</v>
      </c>
      <c r="F83" s="212" t="s">
        <v>462</v>
      </c>
      <c r="G83" s="209">
        <v>1419</v>
      </c>
      <c r="H83" s="198" t="s">
        <v>10</v>
      </c>
      <c r="I83" s="156" t="s">
        <v>198</v>
      </c>
      <c r="J83" s="57"/>
      <c r="K83" s="57">
        <f t="shared" si="12"/>
        <v>299701.99650000001</v>
      </c>
      <c r="L83" s="274">
        <v>300000</v>
      </c>
      <c r="M83" s="274">
        <f t="shared" si="22"/>
        <v>298500</v>
      </c>
      <c r="N83" s="412"/>
      <c r="O83" s="413">
        <f t="shared" ref="O83:O84" si="24">Q83*0.5/100</f>
        <v>1483.6732000000002</v>
      </c>
      <c r="P83" s="413">
        <f t="shared" si="23"/>
        <v>1483.6732000000002</v>
      </c>
      <c r="Q83" s="418">
        <v>296734.64</v>
      </c>
      <c r="R83" s="394" t="s">
        <v>594</v>
      </c>
      <c r="S83" s="404"/>
      <c r="T83" s="158"/>
      <c r="U83" s="158"/>
      <c r="V83" s="158"/>
      <c r="W83" s="159"/>
      <c r="X83" s="151"/>
      <c r="Y83" s="151"/>
      <c r="Z83" s="151"/>
      <c r="AA83" s="151"/>
      <c r="AB83" s="151">
        <v>1</v>
      </c>
      <c r="AC83" s="24">
        <v>15</v>
      </c>
      <c r="AD83" s="24"/>
      <c r="AE83" s="181">
        <v>296734.65000000002</v>
      </c>
      <c r="AG83" s="431">
        <f t="shared" si="20"/>
        <v>0</v>
      </c>
      <c r="AH83" s="432">
        <f t="shared" si="13"/>
        <v>0</v>
      </c>
      <c r="AI83" s="431">
        <f t="shared" si="14"/>
        <v>0</v>
      </c>
      <c r="AJ83" s="288">
        <f t="shared" si="21"/>
        <v>0</v>
      </c>
    </row>
    <row r="84" spans="1:54" ht="30.6" customHeight="1" x14ac:dyDescent="0.25">
      <c r="A84" s="498">
        <v>5.48</v>
      </c>
      <c r="B84" s="485" t="s">
        <v>522</v>
      </c>
      <c r="C84" s="497" t="s">
        <v>401</v>
      </c>
      <c r="D84" s="96" t="s">
        <v>452</v>
      </c>
      <c r="E84" s="209">
        <v>1420</v>
      </c>
      <c r="F84" s="212" t="s">
        <v>462</v>
      </c>
      <c r="G84" s="209">
        <v>1420</v>
      </c>
      <c r="H84" s="197" t="s">
        <v>27</v>
      </c>
      <c r="I84" s="156" t="s">
        <v>198</v>
      </c>
      <c r="J84" s="57"/>
      <c r="K84" s="57">
        <f t="shared" si="12"/>
        <v>499570.13900000002</v>
      </c>
      <c r="L84" s="274">
        <v>500000</v>
      </c>
      <c r="M84" s="274">
        <f t="shared" si="22"/>
        <v>497500</v>
      </c>
      <c r="N84" s="412"/>
      <c r="O84" s="413">
        <f t="shared" si="24"/>
        <v>2473.1195000000002</v>
      </c>
      <c r="P84" s="413">
        <f t="shared" si="23"/>
        <v>2473.1195000000002</v>
      </c>
      <c r="Q84" s="418">
        <v>494623.9</v>
      </c>
      <c r="R84" s="472">
        <v>189.5</v>
      </c>
      <c r="S84" s="404"/>
      <c r="T84" s="158"/>
      <c r="U84" s="158"/>
      <c r="V84" s="158"/>
      <c r="W84" s="159"/>
      <c r="X84" s="151"/>
      <c r="Y84" s="151"/>
      <c r="Z84" s="151"/>
      <c r="AA84" s="151"/>
      <c r="AB84" s="151">
        <v>1</v>
      </c>
      <c r="AC84" s="24">
        <v>40</v>
      </c>
      <c r="AD84" s="24"/>
      <c r="AE84" s="181">
        <v>494623.9</v>
      </c>
      <c r="AG84" s="431">
        <f t="shared" si="20"/>
        <v>0</v>
      </c>
      <c r="AH84" s="432">
        <f t="shared" si="13"/>
        <v>0</v>
      </c>
      <c r="AI84" s="431">
        <f t="shared" si="14"/>
        <v>0</v>
      </c>
      <c r="AJ84" s="288">
        <f t="shared" si="21"/>
        <v>0</v>
      </c>
    </row>
    <row r="85" spans="1:54" ht="73.150000000000006" customHeight="1" x14ac:dyDescent="0.25">
      <c r="A85" s="501">
        <v>5.49</v>
      </c>
      <c r="B85" s="485" t="s">
        <v>523</v>
      </c>
      <c r="C85" s="497" t="s">
        <v>402</v>
      </c>
      <c r="D85" s="96" t="s">
        <v>453</v>
      </c>
      <c r="E85" s="209">
        <v>1422</v>
      </c>
      <c r="F85" s="212" t="s">
        <v>462</v>
      </c>
      <c r="G85" s="209">
        <v>1422</v>
      </c>
      <c r="H85" s="197" t="s">
        <v>18</v>
      </c>
      <c r="I85" s="156" t="s">
        <v>198</v>
      </c>
      <c r="J85" s="57"/>
      <c r="K85" s="57">
        <f t="shared" si="12"/>
        <v>499530.13289999997</v>
      </c>
      <c r="L85" s="274">
        <v>500000</v>
      </c>
      <c r="M85" s="274">
        <f t="shared" si="22"/>
        <v>497500</v>
      </c>
      <c r="N85" s="418">
        <v>494584.28</v>
      </c>
      <c r="O85" s="413">
        <f t="shared" si="8"/>
        <v>2472.9214000000002</v>
      </c>
      <c r="P85" s="413">
        <f t="shared" si="23"/>
        <v>497057.20140000002</v>
      </c>
      <c r="Q85" s="418"/>
      <c r="R85" s="143">
        <v>242</v>
      </c>
      <c r="S85" s="404"/>
      <c r="T85" s="158"/>
      <c r="U85" s="158"/>
      <c r="V85" s="158"/>
      <c r="W85" s="159"/>
      <c r="X85" s="151"/>
      <c r="Y85" s="151"/>
      <c r="Z85" s="151"/>
      <c r="AA85" s="151"/>
      <c r="AB85" s="151">
        <v>1</v>
      </c>
      <c r="AC85" s="24">
        <v>35</v>
      </c>
      <c r="AD85" s="24"/>
      <c r="AE85" s="181">
        <v>494584.29</v>
      </c>
      <c r="AG85" s="431">
        <f t="shared" si="20"/>
        <v>2472.9214000000002</v>
      </c>
      <c r="AH85" s="432">
        <f t="shared" si="13"/>
        <v>1236.4607000000001</v>
      </c>
      <c r="AI85" s="431">
        <f t="shared" si="14"/>
        <v>1236.4607000000001</v>
      </c>
      <c r="AJ85" s="288">
        <f t="shared" si="21"/>
        <v>497057.20140000002</v>
      </c>
    </row>
    <row r="86" spans="1:54" ht="63.6" customHeight="1" x14ac:dyDescent="0.25">
      <c r="A86" s="498">
        <v>5.5</v>
      </c>
      <c r="B86" s="485" t="s">
        <v>524</v>
      </c>
      <c r="C86" s="497" t="s">
        <v>403</v>
      </c>
      <c r="D86" s="96" t="s">
        <v>454</v>
      </c>
      <c r="E86" s="209">
        <v>1424</v>
      </c>
      <c r="F86" s="212" t="s">
        <v>462</v>
      </c>
      <c r="G86" s="209">
        <v>1424</v>
      </c>
      <c r="H86" s="197" t="s">
        <v>70</v>
      </c>
      <c r="I86" s="156" t="s">
        <v>198</v>
      </c>
      <c r="J86" s="57"/>
      <c r="K86" s="57">
        <f t="shared" si="12"/>
        <v>499398.27739999996</v>
      </c>
      <c r="L86" s="274">
        <v>500000</v>
      </c>
      <c r="M86" s="274">
        <f t="shared" si="22"/>
        <v>497500</v>
      </c>
      <c r="N86" s="412"/>
      <c r="O86" s="413">
        <f t="shared" ref="O86:O87" si="25">Q86*0.5/100</f>
        <v>2472.2687000000001</v>
      </c>
      <c r="P86" s="413">
        <f t="shared" si="23"/>
        <v>2472.2687000000001</v>
      </c>
      <c r="Q86" s="418">
        <v>494453.74</v>
      </c>
      <c r="R86" s="472">
        <v>173.25</v>
      </c>
      <c r="S86" s="404"/>
      <c r="T86" s="158"/>
      <c r="U86" s="158"/>
      <c r="V86" s="158"/>
      <c r="W86" s="159"/>
      <c r="X86" s="151"/>
      <c r="Y86" s="151"/>
      <c r="Z86" s="151"/>
      <c r="AA86" s="151"/>
      <c r="AB86" s="151">
        <v>1</v>
      </c>
      <c r="AC86" s="24">
        <v>27</v>
      </c>
      <c r="AD86" s="24"/>
      <c r="AE86" s="181">
        <v>494453.74</v>
      </c>
      <c r="AG86" s="431">
        <f t="shared" si="20"/>
        <v>0</v>
      </c>
      <c r="AH86" s="432">
        <f t="shared" si="13"/>
        <v>0</v>
      </c>
      <c r="AI86" s="431">
        <f t="shared" si="14"/>
        <v>0</v>
      </c>
      <c r="AJ86" s="288">
        <f t="shared" si="21"/>
        <v>0</v>
      </c>
    </row>
    <row r="87" spans="1:54" ht="48.75" x14ac:dyDescent="0.25">
      <c r="A87" s="488">
        <v>5.51</v>
      </c>
      <c r="B87" s="485" t="s">
        <v>595</v>
      </c>
      <c r="C87" s="497" t="s">
        <v>404</v>
      </c>
      <c r="D87" s="96" t="s">
        <v>455</v>
      </c>
      <c r="E87" s="209">
        <v>1425</v>
      </c>
      <c r="F87" s="212" t="s">
        <v>462</v>
      </c>
      <c r="G87" s="209">
        <v>1425</v>
      </c>
      <c r="H87" s="197" t="s">
        <v>34</v>
      </c>
      <c r="I87" s="156" t="s">
        <v>198</v>
      </c>
      <c r="J87" s="57"/>
      <c r="K87" s="57">
        <f t="shared" si="12"/>
        <v>499270.18919999996</v>
      </c>
      <c r="L87" s="274">
        <v>500000</v>
      </c>
      <c r="M87" s="274">
        <f t="shared" si="22"/>
        <v>497500</v>
      </c>
      <c r="N87" s="412"/>
      <c r="O87" s="413">
        <f t="shared" si="25"/>
        <v>2471.6345999999999</v>
      </c>
      <c r="P87" s="413">
        <f t="shared" si="23"/>
        <v>2471.6345999999999</v>
      </c>
      <c r="Q87" s="418">
        <v>494326.92</v>
      </c>
      <c r="R87" s="472">
        <v>205.75</v>
      </c>
      <c r="S87" s="404"/>
      <c r="T87" s="158"/>
      <c r="U87" s="158"/>
      <c r="V87" s="158"/>
      <c r="W87" s="159"/>
      <c r="X87" s="151"/>
      <c r="Y87" s="151"/>
      <c r="Z87" s="151"/>
      <c r="AA87" s="151"/>
      <c r="AB87" s="151">
        <v>1</v>
      </c>
      <c r="AC87" s="24">
        <v>800</v>
      </c>
      <c r="AD87" s="24"/>
      <c r="AE87" s="181">
        <v>494326.92</v>
      </c>
      <c r="AF87">
        <v>1</v>
      </c>
      <c r="AG87" s="431">
        <f t="shared" si="20"/>
        <v>0</v>
      </c>
      <c r="AH87" s="432">
        <f t="shared" si="13"/>
        <v>0</v>
      </c>
      <c r="AI87" s="431">
        <f t="shared" si="14"/>
        <v>0</v>
      </c>
      <c r="AJ87" s="288">
        <f t="shared" si="21"/>
        <v>0</v>
      </c>
    </row>
    <row r="88" spans="1:54" ht="42" customHeight="1" x14ac:dyDescent="0.25">
      <c r="A88" s="498">
        <v>5.52</v>
      </c>
      <c r="B88" s="485" t="s">
        <v>525</v>
      </c>
      <c r="C88" s="497" t="s">
        <v>405</v>
      </c>
      <c r="D88" s="96" t="s">
        <v>456</v>
      </c>
      <c r="E88" s="209">
        <v>1426</v>
      </c>
      <c r="F88" s="212" t="s">
        <v>462</v>
      </c>
      <c r="G88" s="209">
        <v>1426</v>
      </c>
      <c r="H88" s="197" t="s">
        <v>37</v>
      </c>
      <c r="I88" s="156" t="s">
        <v>198</v>
      </c>
      <c r="J88" s="57"/>
      <c r="K88" s="57">
        <f t="shared" si="12"/>
        <v>499161.68489999999</v>
      </c>
      <c r="L88" s="274">
        <v>500000</v>
      </c>
      <c r="M88" s="274">
        <f t="shared" si="22"/>
        <v>497500</v>
      </c>
      <c r="N88" s="418">
        <v>494219.49</v>
      </c>
      <c r="O88" s="413">
        <f t="shared" si="8"/>
        <v>2471.0974499999998</v>
      </c>
      <c r="P88" s="413">
        <f t="shared" si="23"/>
        <v>496690.58744999999</v>
      </c>
      <c r="Q88" s="418"/>
      <c r="R88" s="472">
        <v>140.5</v>
      </c>
      <c r="S88" s="404"/>
      <c r="T88" s="158"/>
      <c r="U88" s="158"/>
      <c r="V88" s="158"/>
      <c r="W88" s="159"/>
      <c r="X88" s="151"/>
      <c r="Y88" s="151"/>
      <c r="Z88" s="151"/>
      <c r="AA88" s="151"/>
      <c r="AB88" s="151">
        <v>1</v>
      </c>
      <c r="AC88" s="24">
        <v>400</v>
      </c>
      <c r="AD88" s="24"/>
      <c r="AE88" s="181">
        <v>494219.49</v>
      </c>
      <c r="AG88" s="431">
        <f t="shared" si="20"/>
        <v>2471.0974499999998</v>
      </c>
      <c r="AH88" s="432">
        <f t="shared" si="13"/>
        <v>1235.5487249999999</v>
      </c>
      <c r="AI88" s="431">
        <f t="shared" si="14"/>
        <v>1235.5487249999999</v>
      </c>
      <c r="AJ88" s="288">
        <f t="shared" si="21"/>
        <v>496690.58744999999</v>
      </c>
    </row>
    <row r="89" spans="1:54" ht="42" customHeight="1" x14ac:dyDescent="0.25">
      <c r="A89" s="488">
        <v>5.53</v>
      </c>
      <c r="B89" s="485" t="s">
        <v>568</v>
      </c>
      <c r="C89" s="497" t="s">
        <v>406</v>
      </c>
      <c r="D89" s="96" t="s">
        <v>457</v>
      </c>
      <c r="E89" s="209">
        <v>1427</v>
      </c>
      <c r="F89" s="212" t="s">
        <v>462</v>
      </c>
      <c r="G89" s="209">
        <v>1427</v>
      </c>
      <c r="H89" s="197" t="s">
        <v>41</v>
      </c>
      <c r="I89" s="156" t="s">
        <v>198</v>
      </c>
      <c r="J89" s="57"/>
      <c r="K89" s="57">
        <f t="shared" si="12"/>
        <v>499027.98109999998</v>
      </c>
      <c r="L89" s="274">
        <v>500000</v>
      </c>
      <c r="M89" s="274">
        <f t="shared" si="22"/>
        <v>497500</v>
      </c>
      <c r="N89" s="412"/>
      <c r="O89" s="413">
        <f>Q89*0.5/100</f>
        <v>2470.4354000000003</v>
      </c>
      <c r="P89" s="413">
        <f t="shared" si="23"/>
        <v>2470.4354000000003</v>
      </c>
      <c r="Q89" s="418">
        <v>494087.08</v>
      </c>
      <c r="R89" s="143">
        <v>444</v>
      </c>
      <c r="S89" s="404"/>
      <c r="T89" s="158"/>
      <c r="U89" s="158"/>
      <c r="V89" s="158"/>
      <c r="W89" s="159"/>
      <c r="X89" s="151"/>
      <c r="Y89" s="151"/>
      <c r="Z89" s="151"/>
      <c r="AA89" s="151"/>
      <c r="AB89" s="151">
        <v>1</v>
      </c>
      <c r="AC89" s="24">
        <v>80</v>
      </c>
      <c r="AD89" s="24"/>
      <c r="AE89" s="181">
        <v>494087.11</v>
      </c>
      <c r="AF89">
        <v>1</v>
      </c>
      <c r="AG89" s="431">
        <f t="shared" si="20"/>
        <v>0</v>
      </c>
      <c r="AH89" s="432">
        <f t="shared" si="13"/>
        <v>0</v>
      </c>
      <c r="AI89" s="431">
        <f t="shared" si="14"/>
        <v>0</v>
      </c>
      <c r="AJ89" s="288">
        <f t="shared" si="21"/>
        <v>0</v>
      </c>
    </row>
    <row r="90" spans="1:54" s="526" customFormat="1" ht="22.9" customHeight="1" x14ac:dyDescent="0.25">
      <c r="A90" s="581" t="s">
        <v>339</v>
      </c>
      <c r="B90" s="582"/>
      <c r="C90" s="527"/>
      <c r="D90" s="528"/>
      <c r="E90" s="527"/>
      <c r="F90" s="527"/>
      <c r="G90" s="527"/>
      <c r="H90" s="527"/>
      <c r="I90" s="207"/>
      <c r="J90" s="207" t="s">
        <v>273</v>
      </c>
      <c r="K90" s="398">
        <f>SUM(K37:K89)</f>
        <v>24458367.150999997</v>
      </c>
      <c r="L90" s="275">
        <f t="shared" ref="L90:M90" si="26">SUM(L37:L89)</f>
        <v>24500000</v>
      </c>
      <c r="M90" s="275">
        <f t="shared" si="26"/>
        <v>24377500</v>
      </c>
      <c r="N90" s="523">
        <f>SUM(N37:N89)</f>
        <v>17951139.020000003</v>
      </c>
      <c r="O90" s="523">
        <f>SUM(O37:O89)</f>
        <v>120814.20270000002</v>
      </c>
      <c r="P90" s="523">
        <f>SUM(P37:P89)</f>
        <v>18071953.222700007</v>
      </c>
      <c r="Q90" s="523">
        <f>SUM(Q37:Q89)</f>
        <v>6211701.5200000005</v>
      </c>
      <c r="R90" s="523">
        <f>SUM(R37:R89)</f>
        <v>12383.75</v>
      </c>
      <c r="S90" s="525">
        <f t="shared" ref="S90" si="27">SUM(S37:S89)</f>
        <v>0</v>
      </c>
      <c r="T90" s="207"/>
      <c r="U90" s="207"/>
      <c r="V90" s="207"/>
      <c r="W90" s="207">
        <f t="shared" ref="W90" si="28">SUM(W37:W89)</f>
        <v>0</v>
      </c>
      <c r="X90" s="207">
        <f t="shared" ref="X90" si="29">SUM(X37:X89)</f>
        <v>0</v>
      </c>
      <c r="Y90" s="207">
        <f t="shared" ref="Y90" si="30">SUM(Y37:Y89)</f>
        <v>0</v>
      </c>
      <c r="Z90" s="207">
        <f t="shared" ref="Z90" si="31">SUM(Z37:Z89)</f>
        <v>0</v>
      </c>
      <c r="AA90" s="207">
        <f t="shared" ref="AA90" si="32">SUM(AA37:AA89)</f>
        <v>0</v>
      </c>
      <c r="AB90" s="207">
        <f t="shared" ref="AB90" si="33">SUM(AB37:AB89)</f>
        <v>53</v>
      </c>
      <c r="AC90" s="207">
        <f>SUM(AC37:AC89)</f>
        <v>15092</v>
      </c>
      <c r="AD90" s="207"/>
      <c r="AE90" s="398">
        <f t="shared" ref="AE90" si="34">SUM(AE37:AE89)</f>
        <v>24216205.099999998</v>
      </c>
      <c r="AG90" s="434">
        <f t="shared" si="20"/>
        <v>89755.695100000012</v>
      </c>
      <c r="AH90" s="435">
        <f t="shared" si="13"/>
        <v>44877.847550000006</v>
      </c>
      <c r="AI90" s="434">
        <f t="shared" si="14"/>
        <v>44877.847550000006</v>
      </c>
      <c r="AJ90" s="441">
        <f t="shared" si="21"/>
        <v>18040894.715100002</v>
      </c>
    </row>
    <row r="91" spans="1:54" s="226" customFormat="1" ht="42" customHeight="1" x14ac:dyDescent="0.25">
      <c r="A91" s="255">
        <v>6</v>
      </c>
      <c r="B91" s="144" t="s">
        <v>273</v>
      </c>
      <c r="C91" s="144" t="s">
        <v>273</v>
      </c>
      <c r="D91" s="302" t="s">
        <v>273</v>
      </c>
      <c r="E91" s="144" t="s">
        <v>273</v>
      </c>
      <c r="F91" s="144" t="s">
        <v>463</v>
      </c>
      <c r="G91" s="144" t="s">
        <v>273</v>
      </c>
      <c r="H91" s="144" t="s">
        <v>273</v>
      </c>
      <c r="I91" s="144" t="s">
        <v>273</v>
      </c>
      <c r="J91" s="144" t="s">
        <v>273</v>
      </c>
      <c r="K91" s="144" t="s">
        <v>273</v>
      </c>
      <c r="L91" s="280" t="s">
        <v>273</v>
      </c>
      <c r="M91" s="274"/>
      <c r="N91" s="419" t="s">
        <v>273</v>
      </c>
      <c r="O91" s="413"/>
      <c r="P91" s="413"/>
      <c r="Q91" s="443" t="s">
        <v>273</v>
      </c>
      <c r="R91" s="474"/>
      <c r="S91" s="407" t="s">
        <v>273</v>
      </c>
      <c r="T91" s="144"/>
      <c r="U91" s="144"/>
      <c r="V91" s="144" t="s">
        <v>273</v>
      </c>
      <c r="W91" s="144" t="s">
        <v>273</v>
      </c>
      <c r="X91" s="144" t="s">
        <v>273</v>
      </c>
      <c r="Y91" s="144" t="s">
        <v>273</v>
      </c>
      <c r="Z91" s="144" t="s">
        <v>273</v>
      </c>
      <c r="AA91" s="144" t="s">
        <v>273</v>
      </c>
      <c r="AB91" s="144" t="s">
        <v>273</v>
      </c>
      <c r="AC91" s="144" t="s">
        <v>273</v>
      </c>
      <c r="AD91" s="144"/>
      <c r="AE91" s="144"/>
      <c r="AG91" s="431"/>
      <c r="AH91" s="432"/>
      <c r="AI91" s="431"/>
      <c r="AJ91" s="288"/>
    </row>
    <row r="92" spans="1:54" s="116" customFormat="1" ht="22.5" customHeight="1" x14ac:dyDescent="0.25">
      <c r="A92" s="597" t="s">
        <v>339</v>
      </c>
      <c r="B92" s="598"/>
      <c r="C92" s="448"/>
      <c r="D92" s="294"/>
      <c r="E92" s="448"/>
      <c r="F92" s="448"/>
      <c r="G92" s="448"/>
      <c r="H92" s="448"/>
      <c r="I92" s="193" t="s">
        <v>273</v>
      </c>
      <c r="J92" s="193" t="s">
        <v>273</v>
      </c>
      <c r="K92" s="193" t="s">
        <v>273</v>
      </c>
      <c r="L92" s="273" t="s">
        <v>273</v>
      </c>
      <c r="M92" s="273" t="s">
        <v>273</v>
      </c>
      <c r="N92" s="420" t="s">
        <v>273</v>
      </c>
      <c r="O92" s="420" t="s">
        <v>273</v>
      </c>
      <c r="P92" s="420" t="s">
        <v>273</v>
      </c>
      <c r="Q92" s="420" t="s">
        <v>273</v>
      </c>
      <c r="R92" s="466" t="s">
        <v>273</v>
      </c>
      <c r="S92" s="403" t="s">
        <v>273</v>
      </c>
      <c r="T92" s="193"/>
      <c r="U92" s="193"/>
      <c r="V92" s="193" t="s">
        <v>273</v>
      </c>
      <c r="W92" s="193" t="s">
        <v>273</v>
      </c>
      <c r="X92" s="193" t="s">
        <v>273</v>
      </c>
      <c r="Y92" s="193" t="s">
        <v>273</v>
      </c>
      <c r="Z92" s="193" t="s">
        <v>273</v>
      </c>
      <c r="AA92" s="193" t="s">
        <v>273</v>
      </c>
      <c r="AB92" s="193" t="s">
        <v>273</v>
      </c>
      <c r="AC92" s="193" t="s">
        <v>273</v>
      </c>
      <c r="AD92" s="193"/>
      <c r="AE92" s="144"/>
      <c r="AF92" s="231"/>
      <c r="AG92" s="431"/>
      <c r="AH92" s="432"/>
      <c r="AI92" s="431"/>
      <c r="AJ92" s="288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  <c r="AV92" s="234"/>
      <c r="AW92" s="234"/>
      <c r="AX92" s="234"/>
      <c r="AY92" s="234"/>
      <c r="AZ92" s="234"/>
      <c r="BA92" s="234"/>
      <c r="BB92" s="234"/>
    </row>
    <row r="93" spans="1:54" ht="22.15" customHeight="1" x14ac:dyDescent="0.25">
      <c r="A93" s="583" t="s">
        <v>354</v>
      </c>
      <c r="B93" s="584"/>
      <c r="C93" s="447"/>
      <c r="D93" s="301"/>
      <c r="E93" s="447"/>
      <c r="F93" s="447"/>
      <c r="G93" s="447"/>
      <c r="H93" s="447"/>
      <c r="I93" s="208"/>
      <c r="J93" s="208" t="s">
        <v>273</v>
      </c>
      <c r="K93" s="401">
        <f t="shared" ref="K93:S93" si="35">K26+K36+K90</f>
        <v>33457489.269999996</v>
      </c>
      <c r="L93" s="279">
        <f t="shared" si="35"/>
        <v>33500000</v>
      </c>
      <c r="M93" s="279">
        <f t="shared" si="35"/>
        <v>33332500</v>
      </c>
      <c r="N93" s="522">
        <f t="shared" si="35"/>
        <v>23131956.650000002</v>
      </c>
      <c r="O93" s="522">
        <v>164547.66</v>
      </c>
      <c r="P93" s="522">
        <v>23296504.310000002</v>
      </c>
      <c r="Q93" s="522">
        <f t="shared" si="35"/>
        <v>9777576.5199999996</v>
      </c>
      <c r="R93" s="473">
        <f t="shared" si="35"/>
        <v>13849.75</v>
      </c>
      <c r="S93" s="406">
        <f t="shared" si="35"/>
        <v>0</v>
      </c>
      <c r="T93" s="208"/>
      <c r="U93" s="208"/>
      <c r="V93" s="208"/>
      <c r="W93" s="208">
        <f t="shared" ref="W93:AC93" si="36">W26+W36+W90</f>
        <v>0</v>
      </c>
      <c r="X93" s="208">
        <f>X26+X36+X90</f>
        <v>0</v>
      </c>
      <c r="Y93" s="208">
        <f t="shared" si="36"/>
        <v>0</v>
      </c>
      <c r="Z93" s="208">
        <f t="shared" si="36"/>
        <v>0</v>
      </c>
      <c r="AA93" s="208">
        <f t="shared" si="36"/>
        <v>0</v>
      </c>
      <c r="AB93" s="208">
        <f t="shared" si="36"/>
        <v>76</v>
      </c>
      <c r="AC93" s="208">
        <f t="shared" si="36"/>
        <v>20274</v>
      </c>
      <c r="AD93" s="208"/>
      <c r="AE93" s="397">
        <f>AE26+AE36+AE90</f>
        <v>33126227</v>
      </c>
      <c r="AF93" s="224"/>
      <c r="AG93" s="431">
        <f>AG26+AG36+AG90</f>
        <v>115659.78325000001</v>
      </c>
      <c r="AH93" s="431">
        <f t="shared" ref="AH93" si="37">AH26+AH36+AH90</f>
        <v>70781.935700000002</v>
      </c>
      <c r="AI93" s="431">
        <f>AI26+AI36+AI90</f>
        <v>44877.847550000006</v>
      </c>
      <c r="AJ93" s="441">
        <f>N93+AG93</f>
        <v>23247616.433250003</v>
      </c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</row>
    <row r="94" spans="1:54" ht="22.5" customHeight="1" x14ac:dyDescent="0.25">
      <c r="A94" s="453"/>
      <c r="B94" s="453"/>
      <c r="C94" s="33"/>
      <c r="D94" s="290"/>
      <c r="E94" s="453"/>
      <c r="F94" s="453"/>
      <c r="G94" s="453"/>
      <c r="H94" s="453"/>
      <c r="I94" s="191"/>
      <c r="J94" s="122"/>
      <c r="K94" s="122"/>
      <c r="L94" s="281"/>
      <c r="M94" s="281"/>
      <c r="N94" s="414"/>
      <c r="O94" s="414"/>
      <c r="P94" s="414"/>
      <c r="S94" s="281"/>
      <c r="T94" s="122"/>
      <c r="U94" s="122"/>
      <c r="V94" s="122"/>
      <c r="W94" s="122"/>
      <c r="X94" s="122"/>
      <c r="Y94" s="122"/>
      <c r="Z94" s="122"/>
      <c r="AA94" s="122"/>
      <c r="AG94" s="437"/>
    </row>
    <row r="95" spans="1:54" s="428" customFormat="1" ht="15.75" x14ac:dyDescent="0.25">
      <c r="D95" s="428" t="s">
        <v>598</v>
      </c>
      <c r="N95" s="428" t="s">
        <v>635</v>
      </c>
      <c r="Q95" s="444"/>
      <c r="R95" s="475"/>
      <c r="Y95" s="461" t="s">
        <v>629</v>
      </c>
      <c r="Z95" s="461"/>
      <c r="AA95" s="461"/>
      <c r="AG95" s="437"/>
    </row>
    <row r="96" spans="1:54" s="428" customFormat="1" ht="15.75" x14ac:dyDescent="0.25">
      <c r="Q96" s="444"/>
      <c r="R96" s="475"/>
      <c r="AG96" s="438"/>
    </row>
    <row r="97" spans="1:36" s="428" customFormat="1" ht="23.45" customHeight="1" x14ac:dyDescent="0.25">
      <c r="N97" s="540"/>
      <c r="O97" s="444"/>
      <c r="P97" s="475" t="s">
        <v>601</v>
      </c>
      <c r="Q97" s="444"/>
      <c r="R97" s="521"/>
      <c r="AE97" s="438"/>
    </row>
    <row r="98" spans="1:36" s="428" customFormat="1" ht="15.75" x14ac:dyDescent="0.25">
      <c r="D98" s="428" t="s">
        <v>599</v>
      </c>
      <c r="N98" s="540"/>
      <c r="O98" s="444"/>
      <c r="P98" s="475" t="s">
        <v>603</v>
      </c>
      <c r="Z98" s="461" t="s">
        <v>602</v>
      </c>
    </row>
    <row r="99" spans="1:36" s="428" customFormat="1" ht="15.75" x14ac:dyDescent="0.25">
      <c r="J99" s="428" t="s">
        <v>487</v>
      </c>
      <c r="N99" s="541"/>
      <c r="O99" s="226"/>
      <c r="P99" s="464"/>
      <c r="R99" s="438"/>
      <c r="S99" s="449"/>
      <c r="T99" s="449"/>
      <c r="U99" s="449"/>
      <c r="X99" s="520" t="s">
        <v>604</v>
      </c>
      <c r="Y99" s="520"/>
      <c r="Z99" s="520"/>
      <c r="AA99" s="520"/>
      <c r="AF99" s="438"/>
    </row>
    <row r="100" spans="1:36" ht="24.6" customHeight="1" x14ac:dyDescent="0.25">
      <c r="A100" s="452"/>
      <c r="B100" s="452"/>
      <c r="C100" s="33"/>
      <c r="D100" s="172"/>
      <c r="E100" s="172"/>
      <c r="F100" s="172"/>
      <c r="G100" s="172"/>
      <c r="H100" s="172"/>
      <c r="L100" s="288"/>
      <c r="M100" s="288"/>
      <c r="N100"/>
      <c r="O100"/>
      <c r="P100"/>
      <c r="AE100"/>
      <c r="AG100"/>
      <c r="AH100"/>
      <c r="AI100"/>
    </row>
    <row r="101" spans="1:36" ht="20.45" customHeight="1" x14ac:dyDescent="0.25">
      <c r="A101" s="360"/>
      <c r="B101" s="360"/>
      <c r="C101" s="33"/>
      <c r="D101" s="291"/>
      <c r="E101" s="360"/>
      <c r="F101" s="360"/>
      <c r="G101" s="360"/>
      <c r="H101" s="360"/>
      <c r="L101" s="440"/>
      <c r="M101" s="440"/>
      <c r="N101" s="414"/>
      <c r="O101" s="414"/>
      <c r="P101" s="414"/>
      <c r="T101"/>
      <c r="U101"/>
      <c r="V101"/>
      <c r="AE101"/>
      <c r="AG101"/>
      <c r="AH101"/>
      <c r="AI101"/>
      <c r="AJ101" s="288"/>
    </row>
    <row r="102" spans="1:36" ht="66.75" customHeight="1" x14ac:dyDescent="0.25">
      <c r="G102"/>
      <c r="H102"/>
      <c r="L102" s="440"/>
      <c r="M102" s="440"/>
      <c r="N102" s="414"/>
      <c r="O102" s="414"/>
      <c r="P102" s="414"/>
      <c r="R102" s="476"/>
      <c r="T102"/>
      <c r="U102"/>
      <c r="V102"/>
      <c r="AE102"/>
      <c r="AG102"/>
      <c r="AH102"/>
      <c r="AI102"/>
    </row>
    <row r="103" spans="1:36" ht="66.75" customHeight="1" x14ac:dyDescent="0.25">
      <c r="N103" s="414"/>
      <c r="O103" s="414"/>
      <c r="P103" s="414"/>
      <c r="R103" s="476"/>
      <c r="T103"/>
      <c r="U103"/>
      <c r="V103"/>
      <c r="AE103"/>
      <c r="AG103"/>
      <c r="AH103"/>
      <c r="AI103"/>
    </row>
    <row r="104" spans="1:36" ht="66.75" customHeight="1" x14ac:dyDescent="0.25">
      <c r="N104" s="414"/>
      <c r="O104" s="414"/>
      <c r="P104" s="414"/>
      <c r="T104"/>
      <c r="U104"/>
      <c r="V104"/>
      <c r="AE104"/>
      <c r="AG104"/>
      <c r="AH104"/>
      <c r="AI104"/>
    </row>
    <row r="105" spans="1:36" ht="66.75" customHeight="1" x14ac:dyDescent="0.25">
      <c r="N105" s="414"/>
      <c r="O105" s="414"/>
      <c r="P105" s="414"/>
      <c r="T105"/>
      <c r="U105"/>
      <c r="V105"/>
      <c r="AE105"/>
      <c r="AG105"/>
      <c r="AH105"/>
      <c r="AI105"/>
    </row>
    <row r="106" spans="1:36" ht="66.75" customHeight="1" x14ac:dyDescent="0.25">
      <c r="N106" s="414"/>
      <c r="O106" s="414"/>
      <c r="P106" s="414"/>
      <c r="T106"/>
      <c r="U106"/>
      <c r="V106"/>
      <c r="AE106"/>
      <c r="AG106"/>
      <c r="AH106"/>
      <c r="AI106"/>
    </row>
    <row r="107" spans="1:36" ht="66.75" customHeight="1" x14ac:dyDescent="0.25">
      <c r="N107" s="414"/>
      <c r="O107" s="414"/>
      <c r="P107" s="414"/>
      <c r="T107"/>
      <c r="U107"/>
      <c r="V107"/>
      <c r="AE107"/>
      <c r="AG107"/>
      <c r="AH107"/>
      <c r="AI107"/>
    </row>
    <row r="108" spans="1:36" ht="66.75" customHeight="1" x14ac:dyDescent="0.25">
      <c r="N108" s="414"/>
      <c r="O108" s="414"/>
      <c r="P108" s="414"/>
      <c r="T108"/>
      <c r="U108"/>
      <c r="V108"/>
      <c r="AE108"/>
      <c r="AG108"/>
      <c r="AH108"/>
      <c r="AI108"/>
    </row>
    <row r="109" spans="1:36" ht="66.75" customHeight="1" x14ac:dyDescent="0.25">
      <c r="N109" s="414"/>
      <c r="O109" s="414"/>
      <c r="P109" s="414"/>
      <c r="T109"/>
      <c r="U109"/>
      <c r="V109"/>
      <c r="AE109"/>
      <c r="AG109"/>
      <c r="AH109"/>
      <c r="AI109"/>
    </row>
  </sheetData>
  <autoFilter ref="Q1:Q109"/>
  <mergeCells count="43">
    <mergeCell ref="M4:M7"/>
    <mergeCell ref="AA6:AA7"/>
    <mergeCell ref="U6:U7"/>
    <mergeCell ref="V6:V7"/>
    <mergeCell ref="W6:W7"/>
    <mergeCell ref="Z6:Z7"/>
    <mergeCell ref="AH4:AH7"/>
    <mergeCell ref="AI4:AI7"/>
    <mergeCell ref="AG4:AG7"/>
    <mergeCell ref="AE4:AE7"/>
    <mergeCell ref="AB6:AB7"/>
    <mergeCell ref="A1:AD1"/>
    <mergeCell ref="A2:AD2"/>
    <mergeCell ref="L4:L7"/>
    <mergeCell ref="R4:R7"/>
    <mergeCell ref="AC4:AC7"/>
    <mergeCell ref="AD4:AD7"/>
    <mergeCell ref="I4:I7"/>
    <mergeCell ref="A4:A7"/>
    <mergeCell ref="J4:K6"/>
    <mergeCell ref="S4:AB4"/>
    <mergeCell ref="S5:S7"/>
    <mergeCell ref="T5:W5"/>
    <mergeCell ref="G4:H6"/>
    <mergeCell ref="X6:X7"/>
    <mergeCell ref="Y6:Y7"/>
    <mergeCell ref="P5:P7"/>
    <mergeCell ref="A90:B90"/>
    <mergeCell ref="A93:B93"/>
    <mergeCell ref="B4:B7"/>
    <mergeCell ref="T6:T7"/>
    <mergeCell ref="F4:F7"/>
    <mergeCell ref="D4:E5"/>
    <mergeCell ref="A92:B92"/>
    <mergeCell ref="A11:B11"/>
    <mergeCell ref="A9:B9"/>
    <mergeCell ref="A26:B26"/>
    <mergeCell ref="A36:B36"/>
    <mergeCell ref="Q4:Q7"/>
    <mergeCell ref="C4:C7"/>
    <mergeCell ref="O5:O7"/>
    <mergeCell ref="N4:P4"/>
    <mergeCell ref="N5:N7"/>
  </mergeCells>
  <pageMargins left="0.05" right="0.05" top="0.75" bottom="0.25" header="0.05" footer="0.05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29"/>
  <sheetViews>
    <sheetView topLeftCell="A7" workbookViewId="0">
      <selection activeCell="I19" sqref="I19"/>
    </sheetView>
  </sheetViews>
  <sheetFormatPr defaultRowHeight="15" x14ac:dyDescent="0.25"/>
  <cols>
    <col min="1" max="1" width="3.28515625" style="33" customWidth="1"/>
    <col min="2" max="2" width="3.85546875" style="116" customWidth="1"/>
    <col min="3" max="3" width="10.7109375" style="116" customWidth="1"/>
    <col min="4" max="4" width="5.140625" style="33" customWidth="1"/>
    <col min="5" max="5" width="4.85546875" customWidth="1"/>
    <col min="6" max="6" width="14.140625" customWidth="1"/>
    <col min="7" max="7" width="14" customWidth="1"/>
    <col min="8" max="8" width="13.85546875" customWidth="1"/>
    <col min="9" max="9" width="11.7109375" customWidth="1"/>
    <col min="10" max="10" width="14.140625" customWidth="1"/>
    <col min="11" max="11" width="4.42578125" customWidth="1"/>
    <col min="12" max="12" width="13.140625" customWidth="1"/>
    <col min="13" max="13" width="4.7109375" customWidth="1"/>
    <col min="14" max="14" width="6.42578125" customWidth="1"/>
    <col min="15" max="15" width="5.140625" customWidth="1"/>
    <col min="16" max="16" width="5.28515625" customWidth="1"/>
    <col min="17" max="17" width="5.140625" customWidth="1"/>
    <col min="18" max="18" width="5.28515625" customWidth="1"/>
    <col min="19" max="19" width="4.85546875" customWidth="1"/>
    <col min="20" max="21" width="5" customWidth="1"/>
    <col min="22" max="22" width="4.85546875" customWidth="1"/>
    <col min="23" max="23" width="8" customWidth="1"/>
  </cols>
  <sheetData>
    <row r="1" spans="1:23" ht="14.25" customHeight="1" x14ac:dyDescent="0.25">
      <c r="A1" s="607" t="s">
        <v>458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</row>
    <row r="2" spans="1:23" ht="13.5" customHeight="1" x14ac:dyDescent="0.25">
      <c r="A2" s="607" t="s">
        <v>634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</row>
    <row r="3" spans="1:23" ht="12.75" customHeight="1" x14ac:dyDescent="0.25">
      <c r="A3" s="118" t="s">
        <v>222</v>
      </c>
      <c r="B3" s="118"/>
      <c r="C3" s="118"/>
      <c r="D3" s="283"/>
      <c r="E3" s="157"/>
      <c r="F3" s="157"/>
      <c r="G3" s="157"/>
      <c r="H3" s="157"/>
      <c r="I3" s="157"/>
      <c r="J3" s="157"/>
      <c r="K3" s="157"/>
      <c r="L3" s="157"/>
      <c r="M3" s="157"/>
    </row>
    <row r="4" spans="1:23" ht="15.6" customHeight="1" x14ac:dyDescent="0.25">
      <c r="A4" s="626" t="s">
        <v>223</v>
      </c>
      <c r="B4" s="633" t="s">
        <v>224</v>
      </c>
      <c r="C4" s="634"/>
      <c r="D4" s="626" t="s">
        <v>624</v>
      </c>
      <c r="E4" s="641" t="s">
        <v>288</v>
      </c>
      <c r="F4" s="641"/>
      <c r="G4" s="626" t="s">
        <v>625</v>
      </c>
      <c r="H4" s="606" t="s">
        <v>610</v>
      </c>
      <c r="I4" s="606"/>
      <c r="J4" s="606"/>
      <c r="K4" s="626" t="s">
        <v>626</v>
      </c>
      <c r="L4" s="626" t="s">
        <v>627</v>
      </c>
      <c r="M4" s="629" t="s">
        <v>464</v>
      </c>
      <c r="N4" s="629"/>
      <c r="O4" s="629"/>
      <c r="P4" s="629"/>
      <c r="Q4" s="629"/>
      <c r="R4" s="629"/>
      <c r="S4" s="629"/>
      <c r="T4" s="629"/>
      <c r="U4" s="629"/>
      <c r="V4" s="629"/>
      <c r="W4" s="626" t="s">
        <v>226</v>
      </c>
    </row>
    <row r="5" spans="1:23" ht="28.9" customHeight="1" x14ac:dyDescent="0.25">
      <c r="A5" s="627"/>
      <c r="B5" s="635"/>
      <c r="C5" s="636"/>
      <c r="D5" s="627"/>
      <c r="E5" s="641"/>
      <c r="F5" s="641"/>
      <c r="G5" s="627"/>
      <c r="H5" s="590" t="s">
        <v>615</v>
      </c>
      <c r="I5" s="604" t="s">
        <v>612</v>
      </c>
      <c r="J5" s="604" t="s">
        <v>613</v>
      </c>
      <c r="K5" s="627"/>
      <c r="L5" s="627"/>
      <c r="M5" s="450" t="s">
        <v>196</v>
      </c>
      <c r="N5" s="629" t="s">
        <v>197</v>
      </c>
      <c r="O5" s="629"/>
      <c r="P5" s="629"/>
      <c r="Q5" s="629"/>
      <c r="R5" s="589" t="s">
        <v>198</v>
      </c>
      <c r="S5" s="589" t="s">
        <v>199</v>
      </c>
      <c r="T5" s="589" t="s">
        <v>200</v>
      </c>
      <c r="U5" s="589" t="s">
        <v>201</v>
      </c>
      <c r="V5" s="589" t="s">
        <v>202</v>
      </c>
      <c r="W5" s="627"/>
    </row>
    <row r="6" spans="1:23" ht="55.9" customHeight="1" x14ac:dyDescent="0.25">
      <c r="A6" s="627"/>
      <c r="B6" s="635"/>
      <c r="C6" s="636"/>
      <c r="D6" s="627"/>
      <c r="E6" s="626" t="s">
        <v>471</v>
      </c>
      <c r="F6" s="626" t="s">
        <v>472</v>
      </c>
      <c r="G6" s="627"/>
      <c r="H6" s="591"/>
      <c r="I6" s="604"/>
      <c r="J6" s="604"/>
      <c r="K6" s="627"/>
      <c r="L6" s="627"/>
      <c r="M6" s="642" t="s">
        <v>628</v>
      </c>
      <c r="N6" s="630" t="s">
        <v>282</v>
      </c>
      <c r="O6" s="630" t="s">
        <v>473</v>
      </c>
      <c r="P6" s="630" t="s">
        <v>474</v>
      </c>
      <c r="Q6" s="630" t="s">
        <v>283</v>
      </c>
      <c r="R6" s="629"/>
      <c r="S6" s="629"/>
      <c r="T6" s="629"/>
      <c r="U6" s="629"/>
      <c r="V6" s="629"/>
      <c r="W6" s="627"/>
    </row>
    <row r="7" spans="1:23" ht="62.45" customHeight="1" x14ac:dyDescent="0.25">
      <c r="A7" s="628"/>
      <c r="B7" s="637"/>
      <c r="C7" s="638"/>
      <c r="D7" s="628"/>
      <c r="E7" s="628"/>
      <c r="F7" s="628"/>
      <c r="G7" s="628"/>
      <c r="H7" s="592"/>
      <c r="I7" s="605"/>
      <c r="J7" s="605"/>
      <c r="K7" s="628"/>
      <c r="L7" s="628"/>
      <c r="M7" s="643"/>
      <c r="N7" s="631"/>
      <c r="O7" s="631"/>
      <c r="P7" s="631"/>
      <c r="Q7" s="631"/>
      <c r="R7" s="629"/>
      <c r="S7" s="629"/>
      <c r="T7" s="629"/>
      <c r="U7" s="629"/>
      <c r="V7" s="629"/>
      <c r="W7" s="628"/>
    </row>
    <row r="8" spans="1:23" ht="24.6" customHeight="1" x14ac:dyDescent="0.25">
      <c r="A8" s="256">
        <v>1</v>
      </c>
      <c r="B8" s="257" t="s">
        <v>459</v>
      </c>
      <c r="C8" s="478" t="s">
        <v>617</v>
      </c>
      <c r="D8" s="284"/>
      <c r="E8" s="163"/>
      <c r="F8" s="163"/>
      <c r="G8" s="163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</row>
    <row r="9" spans="1:23" ht="24.75" x14ac:dyDescent="0.25">
      <c r="A9" s="256">
        <v>2</v>
      </c>
      <c r="B9" s="257" t="s">
        <v>460</v>
      </c>
      <c r="C9" s="478" t="s">
        <v>618</v>
      </c>
      <c r="D9" s="284"/>
      <c r="E9" s="165"/>
      <c r="F9" s="165"/>
      <c r="G9" s="165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</row>
    <row r="10" spans="1:23" ht="15.6" customHeight="1" x14ac:dyDescent="0.25">
      <c r="A10" s="256">
        <v>3</v>
      </c>
      <c r="B10" s="257" t="s">
        <v>228</v>
      </c>
      <c r="C10" s="478" t="s">
        <v>619</v>
      </c>
      <c r="D10" s="284">
        <v>14</v>
      </c>
      <c r="E10" s="145"/>
      <c r="F10" s="399">
        <f>'RIDP Detail'!K26</f>
        <v>5199480</v>
      </c>
      <c r="G10" s="285">
        <f>'RIDP Detail'!M26</f>
        <v>5174000</v>
      </c>
      <c r="H10" s="183">
        <f>'RIDP Detail'!N26</f>
        <v>3118500</v>
      </c>
      <c r="I10" s="183">
        <f>'RIDP Detail'!O26</f>
        <v>25740</v>
      </c>
      <c r="J10" s="183">
        <f>'RIDP Detail'!P26</f>
        <v>3144240</v>
      </c>
      <c r="K10" s="286">
        <v>5</v>
      </c>
      <c r="L10" s="183">
        <f>'RIDP Detail'!Q26</f>
        <v>2029500</v>
      </c>
      <c r="M10" s="286"/>
      <c r="N10" s="286"/>
      <c r="O10" s="286"/>
      <c r="P10" s="286"/>
      <c r="Q10" s="286"/>
      <c r="R10" s="286"/>
      <c r="S10" s="286"/>
      <c r="T10" s="286"/>
      <c r="U10" s="286"/>
      <c r="V10" s="286">
        <f>'RIDP Detail'!AB26</f>
        <v>14</v>
      </c>
      <c r="W10" s="287">
        <f>'RIDP Detail'!AC26</f>
        <v>2677</v>
      </c>
    </row>
    <row r="11" spans="1:23" ht="25.9" customHeight="1" x14ac:dyDescent="0.25">
      <c r="A11" s="256">
        <v>4</v>
      </c>
      <c r="B11" s="257" t="s">
        <v>461</v>
      </c>
      <c r="C11" s="478" t="s">
        <v>620</v>
      </c>
      <c r="D11" s="284">
        <v>9</v>
      </c>
      <c r="E11" s="163"/>
      <c r="F11" s="400">
        <f>'RIDP Detail'!K36</f>
        <v>3799642.1189999999</v>
      </c>
      <c r="G11" s="163">
        <f>'RIDP Detail'!M36</f>
        <v>3781000</v>
      </c>
      <c r="H11" s="183">
        <f>'RIDP Detail'!N36</f>
        <v>2062317.6300000001</v>
      </c>
      <c r="I11" s="183">
        <f>'RIDP Detail'!O36</f>
        <v>17993.46315</v>
      </c>
      <c r="J11" s="183">
        <f>'RIDP Detail'!P36</f>
        <v>2080311.0931500001</v>
      </c>
      <c r="K11" s="286">
        <v>4</v>
      </c>
      <c r="L11" s="183">
        <f>'RIDP Detail'!Q36</f>
        <v>1536375</v>
      </c>
      <c r="M11" s="286"/>
      <c r="N11" s="286"/>
      <c r="O11" s="286"/>
      <c r="P11" s="286"/>
      <c r="Q11" s="286"/>
      <c r="R11" s="286"/>
      <c r="S11" s="286"/>
      <c r="T11" s="286"/>
      <c r="U11" s="286"/>
      <c r="V11" s="286">
        <f>'RIDP Detail'!AB36</f>
        <v>9</v>
      </c>
      <c r="W11" s="287">
        <f>'RIDP Detail'!AC36</f>
        <v>2505</v>
      </c>
    </row>
    <row r="12" spans="1:23" ht="34.15" customHeight="1" x14ac:dyDescent="0.25">
      <c r="A12" s="255">
        <v>5</v>
      </c>
      <c r="B12" s="257" t="s">
        <v>462</v>
      </c>
      <c r="C12" s="478" t="s">
        <v>621</v>
      </c>
      <c r="D12" s="284">
        <v>53</v>
      </c>
      <c r="E12" s="145"/>
      <c r="F12" s="399">
        <f>'RIDP Detail'!K90</f>
        <v>24458367.150999997</v>
      </c>
      <c r="G12" s="285">
        <f>'RIDP Detail'!M90</f>
        <v>24377500</v>
      </c>
      <c r="H12" s="183">
        <f>'RIDP Detail'!N90</f>
        <v>17951139.020000003</v>
      </c>
      <c r="I12" s="183">
        <f>'RIDP Detail'!O90</f>
        <v>120814.20270000002</v>
      </c>
      <c r="J12" s="183">
        <f>'RIDP Detail'!P90</f>
        <v>18071953.222700007</v>
      </c>
      <c r="K12" s="286">
        <v>15</v>
      </c>
      <c r="L12" s="183">
        <f>'RIDP Detail'!Q90</f>
        <v>6211701.5200000005</v>
      </c>
      <c r="M12" s="286"/>
      <c r="N12" s="286"/>
      <c r="O12" s="286"/>
      <c r="P12" s="286"/>
      <c r="Q12" s="286"/>
      <c r="R12" s="286"/>
      <c r="S12" s="286"/>
      <c r="T12" s="286"/>
      <c r="U12" s="286"/>
      <c r="V12" s="286">
        <f>'RIDP Detail'!AB90</f>
        <v>53</v>
      </c>
      <c r="W12" s="287">
        <f>'RIDP Detail'!AC90</f>
        <v>15092</v>
      </c>
    </row>
    <row r="13" spans="1:23" ht="48.75" x14ac:dyDescent="0.25">
      <c r="A13" s="254">
        <v>6</v>
      </c>
      <c r="B13" s="257" t="s">
        <v>463</v>
      </c>
      <c r="C13" s="478" t="s">
        <v>622</v>
      </c>
      <c r="D13" s="284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24"/>
      <c r="V13" s="24"/>
      <c r="W13" s="145"/>
    </row>
    <row r="14" spans="1:23" ht="69.75" hidden="1" customHeight="1" x14ac:dyDescent="0.25">
      <c r="A14" s="117"/>
      <c r="B14" s="177" t="s">
        <v>290</v>
      </c>
      <c r="C14" s="177"/>
      <c r="D14" s="145"/>
      <c r="E14" s="183"/>
      <c r="F14" s="32"/>
      <c r="G14" s="183"/>
      <c r="H14" s="32"/>
      <c r="I14" s="32"/>
      <c r="J14" s="32"/>
      <c r="K14" s="32"/>
      <c r="L14" s="32"/>
      <c r="M14" s="32"/>
      <c r="N14" s="121"/>
      <c r="O14" s="121"/>
      <c r="P14" s="121"/>
      <c r="Q14" s="121"/>
      <c r="R14" s="120"/>
      <c r="S14" s="120"/>
      <c r="T14" s="120"/>
      <c r="U14" s="24"/>
      <c r="V14" s="24"/>
      <c r="W14" s="119"/>
    </row>
    <row r="15" spans="1:23" s="116" customFormat="1" x14ac:dyDescent="0.25">
      <c r="A15" s="581" t="s">
        <v>229</v>
      </c>
      <c r="B15" s="632"/>
      <c r="C15" s="451"/>
      <c r="D15" s="303">
        <f>D10+D11+D12</f>
        <v>76</v>
      </c>
      <c r="E15" s="304">
        <f t="shared" ref="E15" si="0">E10+E11+E12</f>
        <v>0</v>
      </c>
      <c r="F15" s="304">
        <f>F10+F11+F12</f>
        <v>33457489.269999996</v>
      </c>
      <c r="G15" s="304">
        <f>G10+G11+G12</f>
        <v>33332500</v>
      </c>
      <c r="H15" s="529">
        <f>H10+H11+H12</f>
        <v>23131956.650000002</v>
      </c>
      <c r="I15" s="529">
        <v>164547.66</v>
      </c>
      <c r="J15" s="539">
        <v>23296504.309999999</v>
      </c>
      <c r="K15" s="305">
        <f>SUM(K10:K14)</f>
        <v>24</v>
      </c>
      <c r="L15" s="529">
        <f>SUM(L10:L14)</f>
        <v>9777576.5199999996</v>
      </c>
      <c r="M15" s="305"/>
      <c r="N15" s="305">
        <f t="shared" ref="N15:W15" si="1">N10+N11+N12</f>
        <v>0</v>
      </c>
      <c r="O15" s="305">
        <f t="shared" si="1"/>
        <v>0</v>
      </c>
      <c r="P15" s="305">
        <f t="shared" si="1"/>
        <v>0</v>
      </c>
      <c r="Q15" s="305">
        <f>Q10+Q11+Q12</f>
        <v>0</v>
      </c>
      <c r="R15" s="305">
        <f t="shared" si="1"/>
        <v>0</v>
      </c>
      <c r="S15" s="305">
        <f t="shared" si="1"/>
        <v>0</v>
      </c>
      <c r="T15" s="305">
        <f t="shared" si="1"/>
        <v>0</v>
      </c>
      <c r="U15" s="305">
        <f t="shared" si="1"/>
        <v>0</v>
      </c>
      <c r="V15" s="305">
        <f t="shared" si="1"/>
        <v>76</v>
      </c>
      <c r="W15" s="306">
        <f t="shared" si="1"/>
        <v>20274</v>
      </c>
    </row>
    <row r="16" spans="1:23" ht="12.75" customHeight="1" x14ac:dyDescent="0.25">
      <c r="A16" s="640"/>
      <c r="B16" s="640"/>
      <c r="C16" s="640"/>
      <c r="D16" s="640"/>
      <c r="E16" s="253"/>
      <c r="F16" s="171"/>
      <c r="G16" s="453"/>
      <c r="H16" s="453"/>
      <c r="I16" s="453"/>
      <c r="J16" s="453"/>
      <c r="K16" s="453"/>
      <c r="L16" s="453"/>
      <c r="M16" s="453"/>
      <c r="N16" s="33"/>
    </row>
    <row r="17" spans="1:25" ht="18.600000000000001" customHeight="1" x14ac:dyDescent="0.25">
      <c r="A17" s="428"/>
      <c r="B17" s="428"/>
      <c r="C17" s="428"/>
      <c r="D17" s="428"/>
      <c r="E17" s="428"/>
      <c r="F17" s="428"/>
      <c r="G17" s="428" t="s">
        <v>598</v>
      </c>
      <c r="H17" s="428"/>
      <c r="I17" s="428"/>
      <c r="J17" s="428"/>
      <c r="K17" s="428"/>
      <c r="L17" s="428" t="s">
        <v>605</v>
      </c>
      <c r="M17" s="428"/>
      <c r="N17" s="428"/>
      <c r="O17" s="428"/>
      <c r="P17" s="428"/>
      <c r="T17" s="428"/>
      <c r="U17" s="461" t="s">
        <v>629</v>
      </c>
      <c r="V17" s="461"/>
      <c r="W17" s="461"/>
      <c r="Y17" s="449"/>
    </row>
    <row r="18" spans="1:25" ht="16.5" customHeight="1" x14ac:dyDescent="0.25">
      <c r="A18" s="428"/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428"/>
      <c r="P18" s="428"/>
      <c r="T18" s="428"/>
      <c r="U18" s="428"/>
      <c r="V18" s="428"/>
      <c r="W18" s="428"/>
      <c r="Y18" s="428"/>
    </row>
    <row r="19" spans="1:25" ht="16.5" customHeight="1" x14ac:dyDescent="0.25">
      <c r="A19" s="428"/>
      <c r="B19" s="428"/>
      <c r="C19" s="428"/>
      <c r="D19" s="428"/>
      <c r="E19" s="428"/>
      <c r="F19" s="428"/>
      <c r="G19" s="428"/>
      <c r="H19" s="428"/>
      <c r="I19" s="438"/>
      <c r="J19" s="428"/>
      <c r="K19" s="428"/>
      <c r="L19" s="428"/>
      <c r="M19" s="428"/>
      <c r="N19" s="428"/>
      <c r="O19" s="428"/>
      <c r="P19" s="428"/>
      <c r="T19" s="428"/>
      <c r="U19" s="428"/>
      <c r="V19" s="428"/>
      <c r="W19" s="428"/>
      <c r="Y19" s="428"/>
    </row>
    <row r="20" spans="1:25" ht="20.25" customHeight="1" x14ac:dyDescent="0.25">
      <c r="A20" s="428"/>
      <c r="B20" s="428"/>
      <c r="C20" s="428"/>
      <c r="D20" s="428"/>
      <c r="E20" s="428"/>
      <c r="F20" s="428"/>
      <c r="G20" s="428" t="s">
        <v>599</v>
      </c>
      <c r="H20" s="428"/>
      <c r="I20" s="438"/>
      <c r="J20" s="428"/>
      <c r="K20" s="428"/>
      <c r="L20" s="428" t="s">
        <v>600</v>
      </c>
      <c r="M20" s="428" t="s">
        <v>601</v>
      </c>
      <c r="N20" s="428"/>
      <c r="O20" s="428"/>
      <c r="P20" s="428"/>
      <c r="T20" s="428"/>
      <c r="U20" s="428"/>
      <c r="V20" s="461" t="s">
        <v>602</v>
      </c>
      <c r="W20" s="428"/>
      <c r="Y20" s="449"/>
    </row>
    <row r="21" spans="1:25" ht="17.25" customHeight="1" x14ac:dyDescent="0.25">
      <c r="A21" s="428"/>
      <c r="B21" s="428"/>
      <c r="C21" s="428"/>
      <c r="D21" s="428"/>
      <c r="E21" s="428"/>
      <c r="F21" s="428"/>
      <c r="G21" s="428" t="s">
        <v>623</v>
      </c>
      <c r="H21" s="428"/>
      <c r="M21" s="428"/>
      <c r="N21" s="428"/>
      <c r="O21" s="461" t="s">
        <v>603</v>
      </c>
      <c r="P21" s="461"/>
      <c r="Q21" s="461"/>
      <c r="T21" s="625" t="s">
        <v>604</v>
      </c>
      <c r="U21" s="625"/>
      <c r="V21" s="625"/>
      <c r="W21" s="625"/>
      <c r="Y21" s="449"/>
    </row>
    <row r="22" spans="1:25" ht="12.75" customHeight="1" x14ac:dyDescent="0.25">
      <c r="A22" s="172"/>
      <c r="B22" s="172"/>
      <c r="C22" s="172"/>
      <c r="D22" s="282"/>
      <c r="E22" s="172"/>
      <c r="F22" s="172"/>
      <c r="G22" s="172"/>
      <c r="H22" s="172"/>
      <c r="I22" s="172"/>
      <c r="J22" s="172"/>
      <c r="K22" s="172"/>
      <c r="L22" s="172"/>
      <c r="M22" s="172"/>
      <c r="N22" s="33"/>
    </row>
    <row r="23" spans="1:25" ht="14.25" customHeight="1" x14ac:dyDescent="0.25">
      <c r="A23" s="639"/>
      <c r="B23" s="639"/>
      <c r="C23" s="639"/>
      <c r="D23" s="639"/>
      <c r="E23" s="639"/>
      <c r="F23" s="639"/>
      <c r="G23" s="639"/>
      <c r="H23" s="452"/>
      <c r="I23" s="452"/>
      <c r="J23" s="452"/>
      <c r="K23" s="452"/>
      <c r="L23" s="452"/>
      <c r="M23" s="452"/>
      <c r="N23" s="33"/>
    </row>
    <row r="24" spans="1:25" x14ac:dyDescent="0.25">
      <c r="F24" s="414"/>
    </row>
    <row r="26" spans="1:25" x14ac:dyDescent="0.25">
      <c r="F26" s="288"/>
    </row>
    <row r="27" spans="1:25" x14ac:dyDescent="0.25">
      <c r="F27" s="288"/>
    </row>
    <row r="29" spans="1:25" x14ac:dyDescent="0.25">
      <c r="F29" s="288"/>
    </row>
  </sheetData>
  <mergeCells count="32">
    <mergeCell ref="P6:P7"/>
    <mergeCell ref="Q6:Q7"/>
    <mergeCell ref="H4:J4"/>
    <mergeCell ref="H5:H7"/>
    <mergeCell ref="I5:I7"/>
    <mergeCell ref="J5:J7"/>
    <mergeCell ref="K4:K7"/>
    <mergeCell ref="L4:L7"/>
    <mergeCell ref="M4:V4"/>
    <mergeCell ref="M6:M7"/>
    <mergeCell ref="A23:G23"/>
    <mergeCell ref="A16:D16"/>
    <mergeCell ref="E4:F5"/>
    <mergeCell ref="E6:E7"/>
    <mergeCell ref="F6:F7"/>
    <mergeCell ref="G4:G7"/>
    <mergeCell ref="T21:W21"/>
    <mergeCell ref="A1:W1"/>
    <mergeCell ref="A2:W2"/>
    <mergeCell ref="W4:W7"/>
    <mergeCell ref="N5:Q5"/>
    <mergeCell ref="R5:R7"/>
    <mergeCell ref="S5:S7"/>
    <mergeCell ref="T5:T7"/>
    <mergeCell ref="U5:U7"/>
    <mergeCell ref="V5:V7"/>
    <mergeCell ref="N6:N7"/>
    <mergeCell ref="O6:O7"/>
    <mergeCell ref="A15:B15"/>
    <mergeCell ref="A4:A7"/>
    <mergeCell ref="D4:D7"/>
    <mergeCell ref="B4:C7"/>
  </mergeCells>
  <pageMargins left="0.17" right="0.1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3" sqref="H23"/>
    </sheetView>
  </sheetViews>
  <sheetFormatPr defaultRowHeight="15" x14ac:dyDescent="0.25"/>
  <cols>
    <col min="2" max="2" width="27.7109375" customWidth="1"/>
    <col min="3" max="3" width="12" customWidth="1"/>
    <col min="4" max="4" width="17.42578125" customWidth="1"/>
    <col min="5" max="5" width="15.85546875" customWidth="1"/>
    <col min="6" max="6" width="13.42578125" customWidth="1"/>
    <col min="7" max="7" width="14" customWidth="1"/>
    <col min="8" max="8" width="11.85546875" customWidth="1"/>
  </cols>
  <sheetData>
    <row r="1" spans="1:8" x14ac:dyDescent="0.25">
      <c r="B1" s="649" t="s">
        <v>279</v>
      </c>
      <c r="C1" s="649"/>
      <c r="D1" s="649"/>
      <c r="E1" s="649"/>
      <c r="F1" s="649"/>
    </row>
    <row r="3" spans="1:8" x14ac:dyDescent="0.25">
      <c r="A3" s="15" t="s">
        <v>236</v>
      </c>
    </row>
    <row r="4" spans="1:8" x14ac:dyDescent="0.25">
      <c r="A4" s="646" t="s">
        <v>0</v>
      </c>
      <c r="B4" s="573" t="s">
        <v>191</v>
      </c>
      <c r="C4" s="646" t="s">
        <v>230</v>
      </c>
      <c r="D4" s="646" t="s">
        <v>234</v>
      </c>
      <c r="E4" s="646" t="s">
        <v>235</v>
      </c>
      <c r="F4" s="646" t="s">
        <v>231</v>
      </c>
      <c r="G4" s="574" t="s">
        <v>232</v>
      </c>
      <c r="H4" s="644" t="s">
        <v>237</v>
      </c>
    </row>
    <row r="5" spans="1:8" x14ac:dyDescent="0.25">
      <c r="A5" s="647"/>
      <c r="B5" s="573"/>
      <c r="C5" s="647"/>
      <c r="D5" s="647"/>
      <c r="E5" s="647"/>
      <c r="F5" s="647"/>
      <c r="G5" s="574"/>
      <c r="H5" s="644"/>
    </row>
    <row r="6" spans="1:8" ht="11.25" customHeight="1" x14ac:dyDescent="0.25">
      <c r="A6" s="648"/>
      <c r="B6" s="573"/>
      <c r="C6" s="648"/>
      <c r="D6" s="648"/>
      <c r="E6" s="648"/>
      <c r="F6" s="648"/>
      <c r="G6" s="574"/>
      <c r="H6" s="644"/>
    </row>
    <row r="7" spans="1:8" ht="21.75" customHeight="1" x14ac:dyDescent="0.25">
      <c r="A7" s="24">
        <v>1</v>
      </c>
      <c r="B7" s="32" t="s">
        <v>185</v>
      </c>
      <c r="C7" s="124"/>
      <c r="D7" s="124"/>
      <c r="E7" s="124"/>
      <c r="F7" s="124"/>
      <c r="G7" s="124"/>
      <c r="H7" s="24"/>
    </row>
    <row r="8" spans="1:8" ht="24.75" customHeight="1" x14ac:dyDescent="0.25">
      <c r="A8" s="24">
        <v>2</v>
      </c>
      <c r="B8" s="32" t="s">
        <v>184</v>
      </c>
      <c r="C8" s="124"/>
      <c r="D8" s="124"/>
      <c r="E8" s="124"/>
      <c r="F8" s="124"/>
      <c r="G8" s="124"/>
      <c r="H8" s="125"/>
    </row>
    <row r="9" spans="1:8" ht="25.5" customHeight="1" x14ac:dyDescent="0.25">
      <c r="A9" s="24">
        <v>3</v>
      </c>
      <c r="B9" s="32" t="s">
        <v>183</v>
      </c>
      <c r="C9" s="124"/>
      <c r="D9" s="124"/>
      <c r="E9" s="124"/>
      <c r="F9" s="124"/>
      <c r="G9" s="124"/>
      <c r="H9" s="29"/>
    </row>
    <row r="10" spans="1:8" ht="29.25" customHeight="1" x14ac:dyDescent="0.25">
      <c r="A10" s="24">
        <v>4</v>
      </c>
      <c r="B10" s="32" t="s">
        <v>190</v>
      </c>
      <c r="C10" s="124"/>
      <c r="D10" s="124"/>
      <c r="E10" s="124"/>
      <c r="F10" s="124"/>
      <c r="G10" s="124"/>
      <c r="H10" s="24"/>
    </row>
    <row r="11" spans="1:8" ht="27.75" customHeight="1" x14ac:dyDescent="0.25">
      <c r="A11" s="645" t="s">
        <v>233</v>
      </c>
      <c r="B11" s="645"/>
      <c r="C11" s="123"/>
      <c r="D11" s="123"/>
      <c r="E11" s="123"/>
      <c r="F11" s="123"/>
      <c r="G11" s="123"/>
      <c r="H11" s="123"/>
    </row>
  </sheetData>
  <mergeCells count="10">
    <mergeCell ref="B1:F1"/>
    <mergeCell ref="A4:A6"/>
    <mergeCell ref="B4:B6"/>
    <mergeCell ref="C4:C6"/>
    <mergeCell ref="F4:F6"/>
    <mergeCell ref="H4:H6"/>
    <mergeCell ref="G4:G6"/>
    <mergeCell ref="A11:B11"/>
    <mergeCell ref="D4:D6"/>
    <mergeCell ref="E4:E6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T13" sqref="T13"/>
    </sheetView>
  </sheetViews>
  <sheetFormatPr defaultRowHeight="15" x14ac:dyDescent="0.25"/>
  <cols>
    <col min="1" max="1" width="6.85546875" customWidth="1"/>
    <col min="2" max="2" width="21.85546875" customWidth="1"/>
    <col min="3" max="3" width="9.140625" customWidth="1"/>
    <col min="4" max="4" width="11.140625" customWidth="1"/>
    <col min="5" max="5" width="12" customWidth="1"/>
    <col min="6" max="6" width="10.42578125" customWidth="1"/>
    <col min="7" max="7" width="8.5703125" customWidth="1"/>
    <col min="8" max="8" width="10.7109375" customWidth="1"/>
    <col min="9" max="9" width="8.7109375" customWidth="1"/>
    <col min="10" max="11" width="9.28515625" customWidth="1"/>
    <col min="12" max="12" width="9.140625" customWidth="1"/>
    <col min="13" max="13" width="9.85546875" customWidth="1"/>
    <col min="14" max="14" width="9.7109375" customWidth="1"/>
    <col min="15" max="15" width="10.42578125" customWidth="1"/>
    <col min="16" max="16" width="14.28515625" customWidth="1"/>
    <col min="17" max="17" width="11.85546875" customWidth="1"/>
  </cols>
  <sheetData>
    <row r="1" spans="1:16" x14ac:dyDescent="0.25">
      <c r="B1" s="649" t="s">
        <v>277</v>
      </c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127"/>
      <c r="N1" s="127"/>
      <c r="O1" s="150"/>
    </row>
    <row r="3" spans="1:16" x14ac:dyDescent="0.25">
      <c r="A3" s="15" t="s">
        <v>236</v>
      </c>
    </row>
    <row r="4" spans="1:16" ht="15" customHeight="1" x14ac:dyDescent="0.25">
      <c r="A4" s="646" t="s">
        <v>0</v>
      </c>
      <c r="B4" s="573" t="s">
        <v>191</v>
      </c>
      <c r="C4" s="646" t="s">
        <v>230</v>
      </c>
      <c r="D4" s="646" t="s">
        <v>234</v>
      </c>
      <c r="E4" s="646" t="s">
        <v>235</v>
      </c>
      <c r="F4" s="574" t="s">
        <v>275</v>
      </c>
      <c r="G4" s="574"/>
      <c r="H4" s="653" t="s">
        <v>274</v>
      </c>
      <c r="I4" s="654"/>
      <c r="J4" s="653" t="s">
        <v>235</v>
      </c>
      <c r="K4" s="654"/>
      <c r="L4" s="650" t="s">
        <v>276</v>
      </c>
      <c r="M4" s="651"/>
      <c r="N4" s="651"/>
      <c r="O4" s="652"/>
      <c r="P4" s="644" t="s">
        <v>270</v>
      </c>
    </row>
    <row r="5" spans="1:16" ht="36.75" customHeight="1" x14ac:dyDescent="0.25">
      <c r="A5" s="647"/>
      <c r="B5" s="573"/>
      <c r="C5" s="647"/>
      <c r="D5" s="647"/>
      <c r="E5" s="647"/>
      <c r="F5" s="574"/>
      <c r="G5" s="574"/>
      <c r="H5" s="655"/>
      <c r="I5" s="656"/>
      <c r="J5" s="655"/>
      <c r="K5" s="656"/>
      <c r="L5" s="646" t="s">
        <v>271</v>
      </c>
      <c r="M5" s="646" t="s">
        <v>269</v>
      </c>
      <c r="N5" s="646" t="s">
        <v>272</v>
      </c>
      <c r="O5" s="646" t="s">
        <v>280</v>
      </c>
      <c r="P5" s="644"/>
    </row>
    <row r="6" spans="1:16" ht="18.75" customHeight="1" x14ac:dyDescent="0.25">
      <c r="A6" s="648"/>
      <c r="B6" s="573"/>
      <c r="C6" s="648"/>
      <c r="D6" s="648"/>
      <c r="E6" s="648"/>
      <c r="F6" s="146" t="s">
        <v>267</v>
      </c>
      <c r="G6" s="149" t="s">
        <v>268</v>
      </c>
      <c r="H6" s="146" t="s">
        <v>267</v>
      </c>
      <c r="I6" s="149" t="s">
        <v>268</v>
      </c>
      <c r="J6" s="146" t="s">
        <v>267</v>
      </c>
      <c r="K6" s="149" t="s">
        <v>268</v>
      </c>
      <c r="L6" s="648"/>
      <c r="M6" s="648"/>
      <c r="N6" s="648"/>
      <c r="O6" s="648"/>
      <c r="P6" s="644"/>
    </row>
    <row r="7" spans="1:16" ht="20.25" customHeight="1" x14ac:dyDescent="0.25">
      <c r="A7" s="24">
        <v>1</v>
      </c>
      <c r="B7" s="32" t="s">
        <v>185</v>
      </c>
      <c r="C7" s="124">
        <f>විස්තරාත්මක!H108+විස්තරාත්මක!I108+විස්තරාත්මක!J108+විස්තරාත්මක!K108+විස්තරාත්මක!L108+විස්තරාත්මක!M108+විස්තරාත්මක!N108+විස්තරාත්මක!O108+විස්තරාත්මක!P108+විස්තරාත්මක!Q108</f>
        <v>0</v>
      </c>
      <c r="D7" s="124"/>
      <c r="E7" s="124"/>
      <c r="F7" s="147"/>
      <c r="G7" s="147"/>
      <c r="H7" s="124"/>
      <c r="I7" s="124"/>
      <c r="J7" s="124"/>
      <c r="K7" s="124"/>
      <c r="L7" s="124"/>
      <c r="M7" s="124"/>
      <c r="N7" s="124"/>
      <c r="O7" s="124"/>
      <c r="P7" s="142"/>
    </row>
    <row r="8" spans="1:16" ht="17.25" customHeight="1" x14ac:dyDescent="0.25">
      <c r="A8" s="24">
        <v>2</v>
      </c>
      <c r="B8" s="32" t="s">
        <v>184</v>
      </c>
      <c r="C8" s="124">
        <f>විස්තරාත්මක!H121+විස්තරාත්මක!I121+විස්තරාත්මක!J121+විස්තරාත්මක!K121+විස්තරාත්මක!L121+විස්තරාත්මක!M121+විස්තරාත්මක!N121+විස්තරාත්මක!O121+විස්තරාත්මක!P121+විස්තරාත්මක!Q121</f>
        <v>0</v>
      </c>
      <c r="D8" s="124"/>
      <c r="E8" s="124"/>
      <c r="F8" s="147"/>
      <c r="G8" s="147"/>
      <c r="H8" s="124"/>
      <c r="I8" s="124"/>
      <c r="J8" s="152"/>
      <c r="K8" s="124"/>
      <c r="L8" s="124"/>
      <c r="M8" s="124"/>
      <c r="N8" s="124"/>
      <c r="O8" s="124"/>
      <c r="P8" s="143"/>
    </row>
    <row r="9" spans="1:16" ht="21" customHeight="1" x14ac:dyDescent="0.25">
      <c r="A9" s="24">
        <v>3</v>
      </c>
      <c r="B9" s="32" t="s">
        <v>183</v>
      </c>
      <c r="C9" s="124">
        <f>විස්තරාත්මක!H129+විස්තරාත්මක!I129+විස්තරාත්මක!J129+විස්තරාත්මක!K129+විස්තරාත්මක!L129+විස්තරාත්මක!M129+විස්තරාත්මක!N129+විස්තරාත්මක!O129+විස්තරාත්මක!P129+විස්තරාත්මක!Q129</f>
        <v>0</v>
      </c>
      <c r="D9" s="124"/>
      <c r="E9" s="124"/>
      <c r="F9" s="147"/>
      <c r="G9" s="147"/>
      <c r="H9" s="124"/>
      <c r="I9" s="124"/>
      <c r="J9" s="147"/>
      <c r="K9" s="124"/>
      <c r="L9" s="124"/>
      <c r="M9" s="124"/>
      <c r="N9" s="124"/>
      <c r="O9" s="124"/>
      <c r="P9" s="143"/>
    </row>
    <row r="10" spans="1:16" ht="29.25" customHeight="1" x14ac:dyDescent="0.25">
      <c r="A10" s="24">
        <v>4</v>
      </c>
      <c r="B10" s="32" t="s">
        <v>190</v>
      </c>
      <c r="C10" s="124">
        <f>විස්තරාත්මක!H147+විස්තරාත්මක!I147+විස්තරාත්මක!J147+විස්තරාත්මක!K147+විස්තරාත්මක!L147+විස්තරාත්මක!M147+විස්තරාත්මක!N147+විස්තරාත්මක!O147+විස්තරාත්මක!P147+විස්තරාත්මක!Q147</f>
        <v>0</v>
      </c>
      <c r="D10" s="124"/>
      <c r="E10" s="124"/>
      <c r="F10" s="147"/>
      <c r="G10" s="147"/>
      <c r="H10" s="124"/>
      <c r="I10" s="124"/>
      <c r="J10" s="124"/>
      <c r="K10" s="124"/>
      <c r="L10" s="124"/>
      <c r="M10" s="124"/>
      <c r="N10" s="124"/>
      <c r="O10" s="124"/>
      <c r="P10" s="142"/>
    </row>
    <row r="11" spans="1:16" ht="27.75" customHeight="1" x14ac:dyDescent="0.25">
      <c r="A11" s="645" t="s">
        <v>233</v>
      </c>
      <c r="B11" s="645"/>
      <c r="C11" s="123">
        <f>SUM(C7:C10)</f>
        <v>0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</row>
    <row r="16" spans="1:16" ht="15" customHeight="1" x14ac:dyDescent="0.25"/>
  </sheetData>
  <mergeCells count="16">
    <mergeCell ref="B1:L1"/>
    <mergeCell ref="O5:O6"/>
    <mergeCell ref="L4:O4"/>
    <mergeCell ref="P4:P6"/>
    <mergeCell ref="A11:B11"/>
    <mergeCell ref="J4:K5"/>
    <mergeCell ref="A4:A6"/>
    <mergeCell ref="B4:B6"/>
    <mergeCell ref="C4:C6"/>
    <mergeCell ref="D4:D6"/>
    <mergeCell ref="H4:I5"/>
    <mergeCell ref="F4:G5"/>
    <mergeCell ref="E4:E6"/>
    <mergeCell ref="L5:L6"/>
    <mergeCell ref="M5:M6"/>
    <mergeCell ref="N5:N6"/>
  </mergeCells>
  <pageMargins left="0.23" right="0.31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9" sqref="D9"/>
    </sheetView>
  </sheetViews>
  <sheetFormatPr defaultRowHeight="15" x14ac:dyDescent="0.25"/>
  <cols>
    <col min="1" max="1" width="3.85546875" customWidth="1"/>
    <col min="3" max="3" width="12" customWidth="1"/>
    <col min="4" max="4" width="41.5703125" customWidth="1"/>
    <col min="5" max="5" width="12.7109375" style="33" customWidth="1"/>
    <col min="6" max="6" width="14" customWidth="1"/>
  </cols>
  <sheetData>
    <row r="1" spans="1:6" x14ac:dyDescent="0.25">
      <c r="C1" s="659" t="s">
        <v>295</v>
      </c>
      <c r="D1" s="659"/>
    </row>
    <row r="3" spans="1:6" ht="75" x14ac:dyDescent="0.25">
      <c r="A3" s="187" t="s">
        <v>0</v>
      </c>
      <c r="B3" s="657" t="s">
        <v>292</v>
      </c>
      <c r="C3" s="657"/>
      <c r="D3" s="658"/>
      <c r="E3" s="187" t="s">
        <v>294</v>
      </c>
      <c r="F3" s="188" t="s">
        <v>293</v>
      </c>
    </row>
    <row r="4" spans="1:6" ht="40.5" customHeight="1" x14ac:dyDescent="0.25">
      <c r="A4">
        <v>1</v>
      </c>
      <c r="B4" s="53">
        <v>1326</v>
      </c>
      <c r="C4" s="54" t="s">
        <v>91</v>
      </c>
      <c r="D4" s="185" t="s">
        <v>102</v>
      </c>
      <c r="E4" s="189" t="s">
        <v>291</v>
      </c>
      <c r="F4" s="186">
        <v>792000</v>
      </c>
    </row>
    <row r="5" spans="1:6" ht="31.5" customHeight="1" x14ac:dyDescent="0.25">
      <c r="A5">
        <v>2</v>
      </c>
      <c r="B5" s="61">
        <v>1351</v>
      </c>
      <c r="C5" s="54" t="s">
        <v>214</v>
      </c>
      <c r="D5" s="68" t="s">
        <v>215</v>
      </c>
      <c r="E5" s="156" t="s">
        <v>291</v>
      </c>
      <c r="F5" s="178">
        <v>297000</v>
      </c>
    </row>
    <row r="6" spans="1:6" ht="35.25" customHeight="1" x14ac:dyDescent="0.25">
      <c r="A6">
        <v>3</v>
      </c>
      <c r="B6" s="61">
        <v>1398</v>
      </c>
      <c r="C6" s="75" t="s">
        <v>33</v>
      </c>
      <c r="D6" s="55" t="s">
        <v>242</v>
      </c>
      <c r="E6" s="156" t="s">
        <v>291</v>
      </c>
      <c r="F6" s="178">
        <v>346500</v>
      </c>
    </row>
    <row r="7" spans="1:6" ht="30" customHeight="1" x14ac:dyDescent="0.25">
      <c r="A7">
        <v>4</v>
      </c>
      <c r="B7" s="53">
        <v>1418</v>
      </c>
      <c r="C7" s="129" t="s">
        <v>29</v>
      </c>
      <c r="D7" s="55" t="s">
        <v>245</v>
      </c>
      <c r="E7" s="156" t="s">
        <v>291</v>
      </c>
      <c r="F7" s="178">
        <v>297000</v>
      </c>
    </row>
    <row r="8" spans="1:6" ht="44.25" customHeight="1" x14ac:dyDescent="0.25">
      <c r="A8">
        <v>5</v>
      </c>
      <c r="B8" s="53">
        <v>1418</v>
      </c>
      <c r="C8" s="129" t="s">
        <v>29</v>
      </c>
      <c r="D8" s="55" t="s">
        <v>149</v>
      </c>
      <c r="E8" s="156" t="s">
        <v>291</v>
      </c>
      <c r="F8" s="178">
        <v>297000</v>
      </c>
    </row>
    <row r="9" spans="1:6" ht="41.25" customHeight="1" x14ac:dyDescent="0.25">
      <c r="A9">
        <v>6</v>
      </c>
      <c r="B9" s="61">
        <v>1420</v>
      </c>
      <c r="C9" s="129" t="s">
        <v>27</v>
      </c>
      <c r="D9" s="55" t="s">
        <v>150</v>
      </c>
      <c r="E9" s="156" t="s">
        <v>291</v>
      </c>
      <c r="F9" s="178">
        <v>495000</v>
      </c>
    </row>
    <row r="10" spans="1:6" ht="33.75" customHeight="1" x14ac:dyDescent="0.25">
      <c r="A10">
        <v>7</v>
      </c>
      <c r="B10" s="61">
        <v>1423</v>
      </c>
      <c r="C10" s="75" t="s">
        <v>69</v>
      </c>
      <c r="D10" s="55" t="s">
        <v>247</v>
      </c>
      <c r="E10" s="156" t="s">
        <v>291</v>
      </c>
      <c r="F10" s="178">
        <v>594000</v>
      </c>
    </row>
    <row r="11" spans="1:6" ht="45" customHeight="1" x14ac:dyDescent="0.25">
      <c r="A11">
        <v>8</v>
      </c>
      <c r="B11" s="61">
        <v>1336</v>
      </c>
      <c r="C11" s="184" t="s">
        <v>63</v>
      </c>
      <c r="D11" s="55" t="s">
        <v>94</v>
      </c>
      <c r="E11" s="156" t="s">
        <v>291</v>
      </c>
      <c r="F11" s="178">
        <v>891000</v>
      </c>
    </row>
    <row r="12" spans="1:6" ht="41.25" customHeight="1" x14ac:dyDescent="0.25">
      <c r="A12">
        <v>9</v>
      </c>
      <c r="B12" s="61">
        <v>1402</v>
      </c>
      <c r="C12" s="75" t="s">
        <v>67</v>
      </c>
      <c r="D12" s="55" t="s">
        <v>172</v>
      </c>
      <c r="E12" s="156" t="s">
        <v>267</v>
      </c>
      <c r="F12" s="178">
        <v>990000</v>
      </c>
    </row>
    <row r="13" spans="1:6" ht="51.75" customHeight="1" x14ac:dyDescent="0.25">
      <c r="A13">
        <v>10</v>
      </c>
      <c r="B13" s="61">
        <v>1420</v>
      </c>
      <c r="C13" s="190" t="s">
        <v>27</v>
      </c>
      <c r="D13" s="55" t="s">
        <v>167</v>
      </c>
      <c r="E13" s="156" t="s">
        <v>267</v>
      </c>
      <c r="F13" s="178">
        <v>495000</v>
      </c>
    </row>
    <row r="14" spans="1:6" ht="37.5" customHeight="1" x14ac:dyDescent="0.25">
      <c r="A14">
        <v>11</v>
      </c>
      <c r="B14" s="61">
        <v>1424</v>
      </c>
      <c r="C14" s="54" t="s">
        <v>70</v>
      </c>
      <c r="D14" s="55" t="s">
        <v>161</v>
      </c>
      <c r="E14" s="156" t="s">
        <v>267</v>
      </c>
      <c r="F14" s="178">
        <v>990000</v>
      </c>
    </row>
    <row r="15" spans="1:6" ht="28.5" customHeight="1" x14ac:dyDescent="0.25">
      <c r="A15">
        <v>12</v>
      </c>
      <c r="B15" s="61">
        <v>1398</v>
      </c>
      <c r="C15" s="184" t="s">
        <v>33</v>
      </c>
      <c r="D15" s="55" t="s">
        <v>266</v>
      </c>
      <c r="E15" s="156" t="s">
        <v>267</v>
      </c>
      <c r="F15" s="178">
        <v>49500</v>
      </c>
    </row>
    <row r="16" spans="1:6" ht="32.25" customHeight="1" x14ac:dyDescent="0.25">
      <c r="A16">
        <v>13</v>
      </c>
      <c r="B16" s="61">
        <v>1329</v>
      </c>
      <c r="C16" s="54" t="s">
        <v>90</v>
      </c>
      <c r="D16" s="55" t="s">
        <v>156</v>
      </c>
      <c r="E16" s="156" t="s">
        <v>267</v>
      </c>
      <c r="F16" s="178">
        <v>990000</v>
      </c>
    </row>
    <row r="17" spans="1:6" ht="39" customHeight="1" x14ac:dyDescent="0.25">
      <c r="A17">
        <v>14</v>
      </c>
      <c r="B17" s="61">
        <v>1335</v>
      </c>
      <c r="C17" s="75" t="s">
        <v>30</v>
      </c>
      <c r="D17" s="55" t="s">
        <v>239</v>
      </c>
      <c r="E17" s="156" t="s">
        <v>267</v>
      </c>
      <c r="F17" s="178">
        <v>495000</v>
      </c>
    </row>
    <row r="18" spans="1:6" ht="25.5" x14ac:dyDescent="0.25">
      <c r="A18">
        <v>15</v>
      </c>
      <c r="B18" s="61">
        <v>1423</v>
      </c>
      <c r="C18" s="75" t="s">
        <v>69</v>
      </c>
      <c r="D18" s="55" t="s">
        <v>248</v>
      </c>
      <c r="E18" s="156" t="s">
        <v>267</v>
      </c>
      <c r="F18" s="178">
        <v>396000</v>
      </c>
    </row>
    <row r="21" spans="1:6" x14ac:dyDescent="0.25">
      <c r="B21" t="s">
        <v>296</v>
      </c>
    </row>
  </sheetData>
  <mergeCells count="2">
    <mergeCell ref="B3:D3"/>
    <mergeCell ref="C1:D1"/>
  </mergeCells>
  <pageMargins left="0.45" right="0.31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9"/>
  <sheetViews>
    <sheetView topLeftCell="A12" workbookViewId="0">
      <selection activeCell="AF88" sqref="AF88"/>
    </sheetView>
  </sheetViews>
  <sheetFormatPr defaultRowHeight="15" x14ac:dyDescent="0.25"/>
  <cols>
    <col min="1" max="1" width="5.28515625" style="33" customWidth="1"/>
    <col min="2" max="2" width="27.85546875" hidden="1" customWidth="1"/>
    <col min="3" max="3" width="10.5703125" style="229" hidden="1" customWidth="1"/>
    <col min="4" max="4" width="6.5703125" hidden="1" customWidth="1"/>
    <col min="5" max="5" width="5.28515625" style="116" hidden="1" customWidth="1"/>
    <col min="6" max="6" width="8.5703125" style="179" customWidth="1"/>
    <col min="7" max="7" width="12.140625" style="199" customWidth="1"/>
    <col min="8" max="8" width="35.85546875" customWidth="1"/>
    <col min="9" max="9" width="7.140625" hidden="1" customWidth="1"/>
    <col min="10" max="10" width="6.42578125" hidden="1" customWidth="1"/>
    <col min="11" max="11" width="7.28515625" style="331" customWidth="1"/>
    <col min="12" max="12" width="12.140625" customWidth="1"/>
    <col min="13" max="13" width="14.5703125" style="271" hidden="1" customWidth="1"/>
    <col min="14" max="14" width="10.42578125" hidden="1" customWidth="1"/>
    <col min="15" max="15" width="9.140625" hidden="1" customWidth="1"/>
    <col min="16" max="16" width="5.42578125" style="33" hidden="1" customWidth="1"/>
    <col min="17" max="17" width="4.7109375" style="33" hidden="1" customWidth="1"/>
    <col min="18" max="18" width="4.28515625" style="33" hidden="1" customWidth="1"/>
    <col min="19" max="19" width="3.28515625" style="33" hidden="1" customWidth="1"/>
    <col min="20" max="20" width="6.28515625" customWidth="1"/>
    <col min="21" max="27" width="5" hidden="1" customWidth="1"/>
    <col min="28" max="28" width="2.85546875" style="179" hidden="1" customWidth="1"/>
    <col min="29" max="29" width="5" customWidth="1"/>
    <col min="30" max="33" width="8.85546875" style="224"/>
  </cols>
  <sheetData>
    <row r="1" spans="1:55" ht="15.75" hidden="1" customHeight="1" x14ac:dyDescent="0.25">
      <c r="A1" s="607" t="s">
        <v>458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</row>
    <row r="2" spans="1:55" ht="15.75" hidden="1" customHeight="1" x14ac:dyDescent="0.25">
      <c r="A2" s="607" t="s">
        <v>485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</row>
    <row r="3" spans="1:55" hidden="1" x14ac:dyDescent="0.25">
      <c r="A3" s="194" t="s">
        <v>222</v>
      </c>
      <c r="B3" s="194"/>
      <c r="C3" s="289"/>
      <c r="D3" s="194"/>
      <c r="E3" s="194"/>
      <c r="F3" s="211"/>
      <c r="G3" s="196"/>
      <c r="H3" s="154"/>
      <c r="I3" s="154"/>
      <c r="J3" s="154"/>
      <c r="Z3" s="33"/>
      <c r="AA3" s="33"/>
    </row>
    <row r="4" spans="1:55" ht="14.45" hidden="1" customHeight="1" x14ac:dyDescent="0.25">
      <c r="A4" s="608" t="s">
        <v>223</v>
      </c>
      <c r="B4" s="660" t="s">
        <v>225</v>
      </c>
      <c r="C4" s="608" t="s">
        <v>281</v>
      </c>
      <c r="D4" s="608"/>
      <c r="E4" s="660" t="s">
        <v>224</v>
      </c>
      <c r="F4" s="318" t="s">
        <v>191</v>
      </c>
      <c r="G4" s="318"/>
      <c r="H4" s="318"/>
      <c r="I4" s="318"/>
      <c r="J4" s="608" t="s">
        <v>477</v>
      </c>
      <c r="K4" s="608" t="s">
        <v>287</v>
      </c>
      <c r="L4" s="608"/>
      <c r="M4" s="590" t="s">
        <v>478</v>
      </c>
      <c r="N4" s="608" t="s">
        <v>479</v>
      </c>
      <c r="O4" s="608" t="s">
        <v>532</v>
      </c>
      <c r="P4" s="629" t="s">
        <v>227</v>
      </c>
      <c r="Q4" s="629"/>
      <c r="R4" s="629"/>
      <c r="S4" s="629"/>
      <c r="T4" s="629"/>
      <c r="U4" s="629"/>
      <c r="V4" s="629"/>
      <c r="W4" s="629"/>
      <c r="X4" s="629"/>
      <c r="Y4" s="629"/>
      <c r="Z4" s="608" t="s">
        <v>226</v>
      </c>
      <c r="AA4" s="608" t="s">
        <v>480</v>
      </c>
      <c r="AB4" s="622" t="s">
        <v>285</v>
      </c>
    </row>
    <row r="5" spans="1:55" ht="21.6" hidden="1" customHeight="1" x14ac:dyDescent="0.25">
      <c r="A5" s="608"/>
      <c r="B5" s="660"/>
      <c r="C5" s="608"/>
      <c r="D5" s="608"/>
      <c r="E5" s="660"/>
      <c r="F5" s="318"/>
      <c r="G5" s="318"/>
      <c r="H5" s="318"/>
      <c r="I5" s="318"/>
      <c r="J5" s="608"/>
      <c r="K5" s="608"/>
      <c r="L5" s="608"/>
      <c r="M5" s="591"/>
      <c r="N5" s="608"/>
      <c r="O5" s="608"/>
      <c r="P5" s="629" t="s">
        <v>572</v>
      </c>
      <c r="Q5" s="629" t="s">
        <v>571</v>
      </c>
      <c r="R5" s="629"/>
      <c r="S5" s="629"/>
      <c r="T5" s="629"/>
      <c r="U5" s="317" t="s">
        <v>198</v>
      </c>
      <c r="V5" s="317" t="s">
        <v>199</v>
      </c>
      <c r="W5" s="317" t="s">
        <v>200</v>
      </c>
      <c r="X5" s="317" t="s">
        <v>201</v>
      </c>
      <c r="Y5" s="317" t="s">
        <v>202</v>
      </c>
      <c r="Z5" s="608"/>
      <c r="AA5" s="608"/>
      <c r="AB5" s="622"/>
    </row>
    <row r="6" spans="1:55" ht="15" hidden="1" customHeight="1" x14ac:dyDescent="0.25">
      <c r="A6" s="608"/>
      <c r="B6" s="660"/>
      <c r="C6" s="318" t="s">
        <v>476</v>
      </c>
      <c r="D6" s="318" t="s">
        <v>475</v>
      </c>
      <c r="E6" s="660"/>
      <c r="F6" s="318"/>
      <c r="G6" s="318"/>
      <c r="H6" s="318"/>
      <c r="I6" s="318"/>
      <c r="J6" s="608"/>
      <c r="K6" s="608"/>
      <c r="L6" s="608"/>
      <c r="M6" s="591"/>
      <c r="N6" s="608"/>
      <c r="O6" s="608"/>
      <c r="P6" s="629"/>
      <c r="Q6" s="629" t="s">
        <v>481</v>
      </c>
      <c r="R6" s="629" t="s">
        <v>482</v>
      </c>
      <c r="S6" s="629" t="s">
        <v>483</v>
      </c>
      <c r="T6" s="629" t="s">
        <v>484</v>
      </c>
      <c r="U6" s="617" t="s">
        <v>533</v>
      </c>
      <c r="V6" s="617" t="s">
        <v>534</v>
      </c>
      <c r="W6" s="617" t="s">
        <v>535</v>
      </c>
      <c r="X6" s="617" t="s">
        <v>536</v>
      </c>
      <c r="Y6" s="623">
        <v>1</v>
      </c>
      <c r="Z6" s="608"/>
      <c r="AA6" s="608"/>
      <c r="AB6" s="622"/>
    </row>
    <row r="7" spans="1:55" ht="59.45" hidden="1" customHeight="1" x14ac:dyDescent="0.25">
      <c r="A7" s="608"/>
      <c r="B7" s="660"/>
      <c r="C7" s="318"/>
      <c r="D7" s="318"/>
      <c r="E7" s="660"/>
      <c r="F7" s="318"/>
      <c r="G7" s="318"/>
      <c r="H7" s="318"/>
      <c r="I7" s="318"/>
      <c r="J7" s="608"/>
      <c r="K7" s="332" t="s">
        <v>471</v>
      </c>
      <c r="L7" s="318" t="s">
        <v>472</v>
      </c>
      <c r="M7" s="592"/>
      <c r="N7" s="608"/>
      <c r="O7" s="608"/>
      <c r="P7" s="629"/>
      <c r="Q7" s="629"/>
      <c r="R7" s="629"/>
      <c r="S7" s="629"/>
      <c r="T7" s="629"/>
      <c r="U7" s="618"/>
      <c r="V7" s="618"/>
      <c r="W7" s="618"/>
      <c r="X7" s="618"/>
      <c r="Y7" s="624"/>
      <c r="Z7" s="608"/>
      <c r="AA7" s="608"/>
      <c r="AB7" s="622"/>
    </row>
    <row r="8" spans="1:55" s="226" customFormat="1" ht="38.450000000000003" hidden="1" customHeight="1" x14ac:dyDescent="0.25">
      <c r="A8" s="260">
        <v>1</v>
      </c>
      <c r="B8" s="261"/>
      <c r="C8" s="259"/>
      <c r="D8" s="259"/>
      <c r="E8" s="264" t="s">
        <v>459</v>
      </c>
      <c r="F8" s="259"/>
      <c r="G8" s="259"/>
      <c r="H8" s="259"/>
      <c r="I8" s="259"/>
      <c r="J8" s="259"/>
      <c r="K8" s="333"/>
      <c r="L8" s="259"/>
      <c r="M8" s="272"/>
      <c r="N8" s="259"/>
      <c r="O8" s="259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59"/>
      <c r="AA8" s="259"/>
      <c r="AB8" s="260"/>
      <c r="AD8" s="235"/>
      <c r="AE8" s="235"/>
      <c r="AF8" s="235"/>
      <c r="AG8" s="235"/>
    </row>
    <row r="9" spans="1:55" s="116" customFormat="1" ht="22.5" hidden="1" customHeight="1" x14ac:dyDescent="0.25">
      <c r="A9" s="661" t="s">
        <v>339</v>
      </c>
      <c r="B9" s="661"/>
      <c r="C9" s="294"/>
      <c r="D9" s="320"/>
      <c r="E9" s="320"/>
      <c r="F9" s="320"/>
      <c r="G9" s="320"/>
      <c r="H9" s="320"/>
      <c r="I9" s="193"/>
      <c r="J9" s="193" t="s">
        <v>273</v>
      </c>
      <c r="K9" s="334" t="s">
        <v>273</v>
      </c>
      <c r="L9" s="193"/>
      <c r="M9" s="273" t="s">
        <v>273</v>
      </c>
      <c r="N9" s="193" t="s">
        <v>273</v>
      </c>
      <c r="O9" s="193" t="s">
        <v>273</v>
      </c>
      <c r="P9" s="193" t="s">
        <v>273</v>
      </c>
      <c r="Q9" s="193"/>
      <c r="R9" s="193"/>
      <c r="S9" s="193" t="s">
        <v>273</v>
      </c>
      <c r="T9" s="193" t="s">
        <v>273</v>
      </c>
      <c r="U9" s="193" t="s">
        <v>273</v>
      </c>
      <c r="V9" s="193" t="s">
        <v>273</v>
      </c>
      <c r="W9" s="193" t="s">
        <v>273</v>
      </c>
      <c r="X9" s="193" t="s">
        <v>273</v>
      </c>
      <c r="Y9" s="193" t="s">
        <v>273</v>
      </c>
      <c r="Z9" s="193" t="s">
        <v>273</v>
      </c>
      <c r="AA9" s="193"/>
      <c r="AB9" s="144"/>
      <c r="AC9" s="231"/>
      <c r="AD9" s="231"/>
      <c r="AE9" s="225"/>
      <c r="AF9" s="231"/>
      <c r="AG9" s="232"/>
      <c r="AH9" s="233"/>
      <c r="AI9" s="234"/>
      <c r="AJ9" s="234"/>
      <c r="AK9" s="232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</row>
    <row r="10" spans="1:55" s="226" customFormat="1" ht="42.6" hidden="1" customHeight="1" x14ac:dyDescent="0.25">
      <c r="A10" s="263">
        <v>2</v>
      </c>
      <c r="B10" s="261"/>
      <c r="C10" s="259"/>
      <c r="D10" s="259"/>
      <c r="E10" s="264" t="s">
        <v>460</v>
      </c>
      <c r="F10" s="259"/>
      <c r="G10" s="259"/>
      <c r="H10" s="259"/>
      <c r="I10" s="259"/>
      <c r="J10" s="259"/>
      <c r="K10" s="333"/>
      <c r="L10" s="259"/>
      <c r="M10" s="272"/>
      <c r="N10" s="259"/>
      <c r="O10" s="259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59"/>
      <c r="AA10" s="259"/>
      <c r="AB10" s="260"/>
      <c r="AD10" s="235"/>
      <c r="AE10" s="235"/>
      <c r="AF10" s="235"/>
      <c r="AG10" s="235"/>
    </row>
    <row r="11" spans="1:55" s="116" customFormat="1" ht="22.5" hidden="1" customHeight="1" x14ac:dyDescent="0.25">
      <c r="A11" s="661" t="s">
        <v>339</v>
      </c>
      <c r="B11" s="661"/>
      <c r="C11" s="294"/>
      <c r="D11" s="320"/>
      <c r="E11" s="320"/>
      <c r="F11" s="320"/>
      <c r="G11" s="320"/>
      <c r="H11" s="320"/>
      <c r="I11" s="193"/>
      <c r="J11" s="193" t="s">
        <v>273</v>
      </c>
      <c r="K11" s="334" t="s">
        <v>273</v>
      </c>
      <c r="L11" s="193"/>
      <c r="M11" s="273" t="s">
        <v>273</v>
      </c>
      <c r="N11" s="193" t="s">
        <v>273</v>
      </c>
      <c r="O11" s="193" t="s">
        <v>273</v>
      </c>
      <c r="P11" s="193" t="s">
        <v>273</v>
      </c>
      <c r="Q11" s="193"/>
      <c r="R11" s="193"/>
      <c r="S11" s="193" t="s">
        <v>273</v>
      </c>
      <c r="T11" s="193" t="s">
        <v>273</v>
      </c>
      <c r="U11" s="193" t="s">
        <v>273</v>
      </c>
      <c r="V11" s="193" t="s">
        <v>273</v>
      </c>
      <c r="W11" s="193" t="s">
        <v>273</v>
      </c>
      <c r="X11" s="193" t="s">
        <v>273</v>
      </c>
      <c r="Y11" s="193" t="s">
        <v>273</v>
      </c>
      <c r="Z11" s="193" t="s">
        <v>273</v>
      </c>
      <c r="AA11" s="193"/>
      <c r="AB11" s="144"/>
      <c r="AC11" s="231"/>
      <c r="AD11" s="231"/>
      <c r="AE11" s="225"/>
      <c r="AF11" s="231"/>
      <c r="AG11" s="232"/>
      <c r="AH11" s="233"/>
      <c r="AI11" s="234"/>
      <c r="AJ11" s="234"/>
      <c r="AK11" s="232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</row>
    <row r="12" spans="1:55" s="116" customFormat="1" ht="43.15" customHeight="1" x14ac:dyDescent="0.25">
      <c r="A12" s="329"/>
      <c r="B12" s="329"/>
      <c r="C12" s="330"/>
      <c r="D12" s="329"/>
      <c r="E12" s="329"/>
      <c r="F12" s="329"/>
      <c r="G12" s="329"/>
      <c r="H12" s="329" t="s">
        <v>292</v>
      </c>
      <c r="I12" s="193"/>
      <c r="J12" s="193"/>
      <c r="K12" s="335" t="s">
        <v>575</v>
      </c>
      <c r="L12" s="328" t="s">
        <v>576</v>
      </c>
      <c r="M12" s="273"/>
      <c r="N12" s="193"/>
      <c r="O12" s="193"/>
      <c r="P12" s="193"/>
      <c r="Q12" s="193"/>
      <c r="R12" s="193"/>
      <c r="S12" s="193"/>
      <c r="T12" s="328" t="s">
        <v>574</v>
      </c>
      <c r="U12" s="193"/>
      <c r="V12" s="193"/>
      <c r="W12" s="193"/>
      <c r="X12" s="193"/>
      <c r="Y12" s="193"/>
      <c r="Z12" s="193"/>
      <c r="AA12" s="193"/>
      <c r="AB12" s="144"/>
      <c r="AC12" s="231"/>
      <c r="AD12" s="231"/>
      <c r="AE12" s="225"/>
      <c r="AF12" s="231"/>
      <c r="AG12" s="232"/>
      <c r="AH12" s="233"/>
      <c r="AI12" s="234"/>
      <c r="AJ12" s="234"/>
      <c r="AK12" s="232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</row>
    <row r="13" spans="1:55" ht="47.45" customHeight="1" x14ac:dyDescent="0.25">
      <c r="A13" s="307">
        <v>3.1</v>
      </c>
      <c r="B13" s="308" t="s">
        <v>537</v>
      </c>
      <c r="C13" s="96" t="s">
        <v>301</v>
      </c>
      <c r="D13" s="88">
        <v>1326</v>
      </c>
      <c r="E13" s="212" t="s">
        <v>228</v>
      </c>
      <c r="F13" s="214">
        <v>1326</v>
      </c>
      <c r="G13" s="197" t="s">
        <v>91</v>
      </c>
      <c r="H13" s="213" t="s">
        <v>326</v>
      </c>
      <c r="I13" s="24" t="s">
        <v>410</v>
      </c>
      <c r="J13" s="156" t="s">
        <v>198</v>
      </c>
      <c r="K13" s="336"/>
      <c r="L13" s="57">
        <f>AB13*1/100+AB13</f>
        <v>0</v>
      </c>
      <c r="M13" s="274">
        <v>500000</v>
      </c>
      <c r="N13" s="151"/>
      <c r="O13" s="151"/>
      <c r="P13" s="158">
        <v>1</v>
      </c>
      <c r="Q13" s="158"/>
      <c r="R13" s="158"/>
      <c r="S13" s="158"/>
      <c r="T13" s="158"/>
      <c r="U13" s="151"/>
      <c r="V13" s="151"/>
      <c r="W13" s="151"/>
      <c r="X13" s="151"/>
      <c r="Y13" s="151"/>
      <c r="Z13" s="24">
        <v>60</v>
      </c>
      <c r="AA13" s="24"/>
      <c r="AB13" s="180"/>
      <c r="AD13" s="219"/>
      <c r="AE13" s="220"/>
      <c r="AF13" s="219"/>
      <c r="AG13" s="321"/>
    </row>
    <row r="14" spans="1:55" ht="30" customHeight="1" x14ac:dyDescent="0.25">
      <c r="A14" s="309">
        <v>3.2</v>
      </c>
      <c r="B14" s="308" t="s">
        <v>538</v>
      </c>
      <c r="C14" s="295" t="s">
        <v>298</v>
      </c>
      <c r="D14" s="88">
        <v>1329</v>
      </c>
      <c r="E14" s="212" t="s">
        <v>228</v>
      </c>
      <c r="F14" s="214">
        <v>1329</v>
      </c>
      <c r="G14" s="197" t="s">
        <v>90</v>
      </c>
      <c r="H14" s="213" t="s">
        <v>327</v>
      </c>
      <c r="I14" s="24" t="s">
        <v>410</v>
      </c>
      <c r="J14" s="156" t="s">
        <v>198</v>
      </c>
      <c r="K14" s="336">
        <v>1</v>
      </c>
      <c r="L14" s="57">
        <f>AB14*1/100+AB14</f>
        <v>602477.12</v>
      </c>
      <c r="M14" s="274">
        <v>500000</v>
      </c>
      <c r="N14" s="151"/>
      <c r="O14" s="151"/>
      <c r="P14" s="158"/>
      <c r="Q14" s="158"/>
      <c r="R14" s="158"/>
      <c r="S14" s="158"/>
      <c r="T14" s="158">
        <v>1</v>
      </c>
      <c r="U14" s="151"/>
      <c r="V14" s="151"/>
      <c r="W14" s="151"/>
      <c r="X14" s="151"/>
      <c r="Y14" s="151"/>
      <c r="Z14" s="24">
        <v>208</v>
      </c>
      <c r="AA14" s="24"/>
      <c r="AB14" s="181">
        <v>596512</v>
      </c>
      <c r="AC14" s="288"/>
      <c r="AD14" s="219"/>
      <c r="AE14" s="236"/>
      <c r="AF14" s="219"/>
      <c r="AG14" s="321"/>
    </row>
    <row r="15" spans="1:55" ht="31.15" customHeight="1" x14ac:dyDescent="0.25">
      <c r="A15" s="307">
        <v>3.3</v>
      </c>
      <c r="B15" s="308" t="s">
        <v>488</v>
      </c>
      <c r="C15" s="295" t="s">
        <v>297</v>
      </c>
      <c r="D15" s="88">
        <v>1330</v>
      </c>
      <c r="E15" s="212" t="s">
        <v>228</v>
      </c>
      <c r="F15" s="214">
        <v>1330</v>
      </c>
      <c r="G15" s="197" t="s">
        <v>62</v>
      </c>
      <c r="H15" s="213" t="s">
        <v>328</v>
      </c>
      <c r="I15" s="24" t="s">
        <v>410</v>
      </c>
      <c r="J15" s="156" t="s">
        <v>198</v>
      </c>
      <c r="K15" s="336"/>
      <c r="L15" s="57">
        <f t="shared" ref="L15:L26" si="0">AB15*0.5/100+AB15</f>
        <v>0</v>
      </c>
      <c r="M15" s="274">
        <v>500000</v>
      </c>
      <c r="N15" s="151"/>
      <c r="O15" s="151"/>
      <c r="P15" s="158">
        <v>1</v>
      </c>
      <c r="Q15" s="158"/>
      <c r="R15" s="158"/>
      <c r="S15" s="158"/>
      <c r="T15" s="158"/>
      <c r="U15" s="151"/>
      <c r="V15" s="151"/>
      <c r="W15" s="151"/>
      <c r="X15" s="151"/>
      <c r="Y15" s="151"/>
      <c r="Z15" s="24">
        <v>400</v>
      </c>
      <c r="AA15" s="24"/>
      <c r="AB15" s="180"/>
      <c r="AD15" s="219"/>
      <c r="AE15" s="236"/>
      <c r="AF15" s="219"/>
      <c r="AG15" s="324"/>
    </row>
    <row r="16" spans="1:55" ht="34.5" customHeight="1" x14ac:dyDescent="0.25">
      <c r="A16" s="309">
        <v>3.4</v>
      </c>
      <c r="B16" s="308" t="s">
        <v>489</v>
      </c>
      <c r="C16" s="295" t="s">
        <v>299</v>
      </c>
      <c r="D16" s="88">
        <v>1334</v>
      </c>
      <c r="E16" s="212" t="s">
        <v>228</v>
      </c>
      <c r="F16" s="214">
        <v>1334</v>
      </c>
      <c r="G16" s="197" t="s">
        <v>6</v>
      </c>
      <c r="H16" s="213" t="s">
        <v>329</v>
      </c>
      <c r="I16" s="24" t="s">
        <v>410</v>
      </c>
      <c r="J16" s="156" t="s">
        <v>198</v>
      </c>
      <c r="K16" s="336">
        <v>1</v>
      </c>
      <c r="L16" s="57">
        <f t="shared" si="0"/>
        <v>360233.8884</v>
      </c>
      <c r="M16" s="274">
        <v>250000</v>
      </c>
      <c r="N16" s="151"/>
      <c r="O16" s="151"/>
      <c r="P16" s="158">
        <v>1</v>
      </c>
      <c r="Q16" s="158"/>
      <c r="R16" s="158"/>
      <c r="S16" s="158"/>
      <c r="T16" s="158"/>
      <c r="U16" s="151"/>
      <c r="V16" s="151"/>
      <c r="W16" s="151"/>
      <c r="X16" s="151"/>
      <c r="Y16" s="151"/>
      <c r="Z16" s="24">
        <v>17</v>
      </c>
      <c r="AA16" s="24"/>
      <c r="AB16" s="181">
        <v>358441.68</v>
      </c>
      <c r="AD16" s="219"/>
      <c r="AE16" s="236"/>
      <c r="AF16" s="219"/>
      <c r="AG16" s="321"/>
    </row>
    <row r="17" spans="1:33" ht="28.9" customHeight="1" x14ac:dyDescent="0.25">
      <c r="A17" s="307">
        <v>3.5</v>
      </c>
      <c r="B17" s="308" t="s">
        <v>539</v>
      </c>
      <c r="C17" s="295" t="s">
        <v>299</v>
      </c>
      <c r="D17" s="88">
        <v>1334</v>
      </c>
      <c r="E17" s="212" t="s">
        <v>228</v>
      </c>
      <c r="F17" s="214">
        <v>1334</v>
      </c>
      <c r="G17" s="197" t="s">
        <v>6</v>
      </c>
      <c r="H17" s="213" t="s">
        <v>330</v>
      </c>
      <c r="I17" s="24" t="s">
        <v>410</v>
      </c>
      <c r="J17" s="156" t="s">
        <v>198</v>
      </c>
      <c r="K17" s="336">
        <v>1</v>
      </c>
      <c r="L17" s="57">
        <f t="shared" si="0"/>
        <v>355644.978</v>
      </c>
      <c r="M17" s="274">
        <v>250000</v>
      </c>
      <c r="N17" s="151"/>
      <c r="O17" s="151"/>
      <c r="P17" s="158">
        <v>1</v>
      </c>
      <c r="Q17" s="158"/>
      <c r="R17" s="158"/>
      <c r="S17" s="158"/>
      <c r="T17" s="158"/>
      <c r="U17" s="151"/>
      <c r="V17" s="151"/>
      <c r="W17" s="151"/>
      <c r="X17" s="151"/>
      <c r="Y17" s="151"/>
      <c r="Z17" s="24">
        <v>27</v>
      </c>
      <c r="AA17" s="24"/>
      <c r="AB17" s="181">
        <v>353875.6</v>
      </c>
      <c r="AD17" s="219"/>
      <c r="AE17" s="236"/>
      <c r="AF17" s="219"/>
      <c r="AG17" s="324"/>
    </row>
    <row r="18" spans="1:33" ht="30" x14ac:dyDescent="0.25">
      <c r="A18" s="309">
        <v>3.6</v>
      </c>
      <c r="B18" s="308" t="s">
        <v>540</v>
      </c>
      <c r="C18" s="295" t="s">
        <v>302</v>
      </c>
      <c r="D18" s="88">
        <v>1338</v>
      </c>
      <c r="E18" s="212" t="s">
        <v>228</v>
      </c>
      <c r="F18" s="214">
        <v>1338</v>
      </c>
      <c r="G18" s="197" t="s">
        <v>314</v>
      </c>
      <c r="H18" s="213" t="s">
        <v>331</v>
      </c>
      <c r="I18" s="24" t="s">
        <v>410</v>
      </c>
      <c r="J18" s="156" t="s">
        <v>198</v>
      </c>
      <c r="K18" s="336">
        <v>1</v>
      </c>
      <c r="L18" s="57">
        <f t="shared" si="0"/>
        <v>202939.04699999999</v>
      </c>
      <c r="M18" s="274">
        <v>200000</v>
      </c>
      <c r="N18" s="151"/>
      <c r="O18" s="151"/>
      <c r="P18" s="158">
        <v>1</v>
      </c>
      <c r="Q18" s="158"/>
      <c r="R18" s="158"/>
      <c r="S18" s="158"/>
      <c r="T18" s="158"/>
      <c r="U18" s="151"/>
      <c r="V18" s="151"/>
      <c r="W18" s="151"/>
      <c r="X18" s="151"/>
      <c r="Y18" s="151"/>
      <c r="Z18" s="24">
        <v>34</v>
      </c>
      <c r="AA18" s="24"/>
      <c r="AB18" s="181">
        <v>201929.4</v>
      </c>
      <c r="AD18" s="219"/>
      <c r="AE18" s="236"/>
      <c r="AF18" s="219"/>
      <c r="AG18" s="321"/>
    </row>
    <row r="19" spans="1:33" ht="30.75" x14ac:dyDescent="0.25">
      <c r="A19" s="307">
        <v>3.7</v>
      </c>
      <c r="B19" s="308" t="s">
        <v>570</v>
      </c>
      <c r="C19" s="96" t="s">
        <v>319</v>
      </c>
      <c r="D19" s="88">
        <v>1340</v>
      </c>
      <c r="E19" s="212" t="s">
        <v>228</v>
      </c>
      <c r="F19" s="214">
        <v>1340</v>
      </c>
      <c r="G19" s="197" t="s">
        <v>85</v>
      </c>
      <c r="H19" s="213" t="s">
        <v>332</v>
      </c>
      <c r="I19" s="24" t="s">
        <v>410</v>
      </c>
      <c r="J19" s="156" t="s">
        <v>198</v>
      </c>
      <c r="K19" s="336"/>
      <c r="L19" s="57">
        <f t="shared" si="0"/>
        <v>0</v>
      </c>
      <c r="M19" s="274">
        <v>500000</v>
      </c>
      <c r="N19" s="151"/>
      <c r="O19" s="151"/>
      <c r="P19" s="158">
        <v>1</v>
      </c>
      <c r="Q19" s="158"/>
      <c r="R19" s="158"/>
      <c r="S19" s="158"/>
      <c r="T19" s="158"/>
      <c r="U19" s="151"/>
      <c r="V19" s="151"/>
      <c r="W19" s="151"/>
      <c r="X19" s="151"/>
      <c r="Y19" s="151"/>
      <c r="Z19" s="24">
        <v>70</v>
      </c>
      <c r="AA19" s="24"/>
      <c r="AB19" s="181"/>
      <c r="AD19" s="219"/>
      <c r="AE19" s="220"/>
      <c r="AF19" s="219"/>
      <c r="AG19" s="321"/>
    </row>
    <row r="20" spans="1:33" ht="30.75" x14ac:dyDescent="0.25">
      <c r="A20" s="309">
        <v>3.8</v>
      </c>
      <c r="B20" s="308" t="s">
        <v>541</v>
      </c>
      <c r="C20" s="96" t="s">
        <v>305</v>
      </c>
      <c r="D20" s="83">
        <v>1351</v>
      </c>
      <c r="E20" s="212" t="s">
        <v>228</v>
      </c>
      <c r="F20" s="214">
        <v>1351</v>
      </c>
      <c r="G20" s="197" t="s">
        <v>316</v>
      </c>
      <c r="H20" s="213" t="s">
        <v>333</v>
      </c>
      <c r="I20" s="24" t="s">
        <v>410</v>
      </c>
      <c r="J20" s="156" t="s">
        <v>198</v>
      </c>
      <c r="K20" s="336"/>
      <c r="L20" s="57">
        <f t="shared" si="0"/>
        <v>0</v>
      </c>
      <c r="M20" s="274">
        <v>250000</v>
      </c>
      <c r="N20" s="151"/>
      <c r="O20" s="151"/>
      <c r="P20" s="158">
        <v>1</v>
      </c>
      <c r="Q20" s="158"/>
      <c r="R20" s="158"/>
      <c r="S20" s="158"/>
      <c r="T20" s="158"/>
      <c r="U20" s="151"/>
      <c r="V20" s="151"/>
      <c r="W20" s="151"/>
      <c r="X20" s="151"/>
      <c r="Y20" s="151"/>
      <c r="Z20" s="24">
        <v>30</v>
      </c>
      <c r="AA20" s="24"/>
      <c r="AB20" s="181"/>
      <c r="AD20" s="237"/>
      <c r="AE20" s="220"/>
      <c r="AF20" s="237"/>
      <c r="AG20" s="321"/>
    </row>
    <row r="21" spans="1:33" ht="45" x14ac:dyDescent="0.25">
      <c r="A21" s="307">
        <v>3.9</v>
      </c>
      <c r="B21" s="308" t="s">
        <v>530</v>
      </c>
      <c r="C21" s="96" t="s">
        <v>305</v>
      </c>
      <c r="D21" s="83">
        <v>1352</v>
      </c>
      <c r="E21" s="212" t="s">
        <v>228</v>
      </c>
      <c r="F21" s="214">
        <v>1351</v>
      </c>
      <c r="G21" s="197" t="s">
        <v>316</v>
      </c>
      <c r="H21" s="213" t="s">
        <v>334</v>
      </c>
      <c r="I21" s="24" t="s">
        <v>410</v>
      </c>
      <c r="J21" s="156" t="s">
        <v>198</v>
      </c>
      <c r="K21" s="336"/>
      <c r="L21" s="57">
        <f t="shared" si="0"/>
        <v>0</v>
      </c>
      <c r="M21" s="274">
        <v>250000</v>
      </c>
      <c r="N21" s="151"/>
      <c r="O21" s="151"/>
      <c r="P21" s="158">
        <v>1</v>
      </c>
      <c r="Q21" s="158"/>
      <c r="R21" s="158"/>
      <c r="S21" s="158"/>
      <c r="T21" s="158"/>
      <c r="U21" s="151"/>
      <c r="V21" s="151"/>
      <c r="W21" s="151"/>
      <c r="X21" s="151"/>
      <c r="Y21" s="151"/>
      <c r="Z21" s="24">
        <v>20</v>
      </c>
      <c r="AA21" s="24"/>
      <c r="AB21" s="181"/>
      <c r="AD21" s="237"/>
      <c r="AE21" s="220"/>
      <c r="AF21" s="237"/>
      <c r="AG21" s="324"/>
    </row>
    <row r="22" spans="1:33" ht="60.75" x14ac:dyDescent="0.25">
      <c r="A22" s="310">
        <v>3.1</v>
      </c>
      <c r="B22" s="308" t="s">
        <v>542</v>
      </c>
      <c r="C22" s="295" t="s">
        <v>306</v>
      </c>
      <c r="D22" s="83">
        <v>1352</v>
      </c>
      <c r="E22" s="212" t="s">
        <v>228</v>
      </c>
      <c r="F22" s="214">
        <v>1352</v>
      </c>
      <c r="G22" s="197" t="s">
        <v>64</v>
      </c>
      <c r="H22" s="213" t="s">
        <v>335</v>
      </c>
      <c r="I22" s="24" t="s">
        <v>410</v>
      </c>
      <c r="J22" s="156" t="s">
        <v>198</v>
      </c>
      <c r="K22" s="336"/>
      <c r="L22" s="57">
        <f t="shared" si="0"/>
        <v>0</v>
      </c>
      <c r="M22" s="274">
        <v>500000</v>
      </c>
      <c r="N22" s="151"/>
      <c r="O22" s="151"/>
      <c r="P22" s="158">
        <v>1</v>
      </c>
      <c r="Q22" s="158"/>
      <c r="R22" s="158"/>
      <c r="S22" s="158"/>
      <c r="T22" s="158"/>
      <c r="U22" s="151"/>
      <c r="V22" s="151"/>
      <c r="W22" s="151"/>
      <c r="X22" s="151"/>
      <c r="Y22" s="151"/>
      <c r="Z22" s="24">
        <v>75</v>
      </c>
      <c r="AA22" s="24"/>
      <c r="AB22" s="181"/>
      <c r="AD22" s="237"/>
      <c r="AE22" s="238"/>
      <c r="AF22" s="237"/>
      <c r="AG22" s="662"/>
    </row>
    <row r="23" spans="1:33" ht="15.75" x14ac:dyDescent="0.25">
      <c r="A23" s="311">
        <v>3.11</v>
      </c>
      <c r="B23" s="308" t="s">
        <v>526</v>
      </c>
      <c r="C23" s="295" t="s">
        <v>307</v>
      </c>
      <c r="D23" s="83">
        <v>1356</v>
      </c>
      <c r="E23" s="212" t="s">
        <v>228</v>
      </c>
      <c r="F23" s="214">
        <v>1356</v>
      </c>
      <c r="G23" s="197" t="s">
        <v>340</v>
      </c>
      <c r="H23" s="213" t="s">
        <v>336</v>
      </c>
      <c r="I23" s="24" t="s">
        <v>410</v>
      </c>
      <c r="J23" s="156" t="s">
        <v>198</v>
      </c>
      <c r="K23" s="336">
        <v>1</v>
      </c>
      <c r="L23" s="57">
        <f t="shared" si="0"/>
        <v>407767.092</v>
      </c>
      <c r="M23" s="274">
        <v>300000</v>
      </c>
      <c r="N23" s="151"/>
      <c r="O23" s="151"/>
      <c r="P23" s="158"/>
      <c r="Q23" s="158"/>
      <c r="R23" s="158"/>
      <c r="S23" s="158"/>
      <c r="T23" s="158">
        <v>1</v>
      </c>
      <c r="U23" s="151"/>
      <c r="V23" s="151"/>
      <c r="W23" s="151"/>
      <c r="X23" s="151"/>
      <c r="Y23" s="151"/>
      <c r="Z23" s="24">
        <v>64</v>
      </c>
      <c r="AA23" s="24"/>
      <c r="AB23" s="181">
        <v>405738.4</v>
      </c>
      <c r="AD23" s="237"/>
      <c r="AE23" s="238"/>
      <c r="AF23" s="237"/>
      <c r="AG23" s="662"/>
    </row>
    <row r="24" spans="1:33" s="195" customFormat="1" ht="15.75" x14ac:dyDescent="0.25">
      <c r="A24" s="310">
        <v>3.12</v>
      </c>
      <c r="B24" s="308" t="s">
        <v>527</v>
      </c>
      <c r="C24" s="295" t="s">
        <v>307</v>
      </c>
      <c r="D24" s="83">
        <v>1357</v>
      </c>
      <c r="E24" s="212" t="s">
        <v>228</v>
      </c>
      <c r="F24" s="214">
        <v>1356</v>
      </c>
      <c r="G24" s="216" t="s">
        <v>340</v>
      </c>
      <c r="H24" s="215" t="s">
        <v>341</v>
      </c>
      <c r="I24" s="296" t="s">
        <v>410</v>
      </c>
      <c r="J24" s="156" t="s">
        <v>198</v>
      </c>
      <c r="K24" s="337">
        <v>1</v>
      </c>
      <c r="L24" s="57">
        <f t="shared" si="0"/>
        <v>202939.04699999999</v>
      </c>
      <c r="M24" s="274">
        <v>200000</v>
      </c>
      <c r="N24" s="244"/>
      <c r="O24" s="244"/>
      <c r="P24" s="243"/>
      <c r="Q24" s="251"/>
      <c r="R24" s="251"/>
      <c r="S24" s="244"/>
      <c r="T24" s="243">
        <v>1</v>
      </c>
      <c r="U24" s="244"/>
      <c r="V24" s="244"/>
      <c r="W24" s="244"/>
      <c r="X24" s="244"/>
      <c r="Y24" s="244"/>
      <c r="Z24" s="243">
        <v>12</v>
      </c>
      <c r="AA24" s="243"/>
      <c r="AB24" s="268">
        <v>201929.4</v>
      </c>
      <c r="AD24" s="239"/>
      <c r="AE24" s="240"/>
      <c r="AF24" s="239"/>
      <c r="AG24" s="241"/>
    </row>
    <row r="25" spans="1:33" ht="30.75" x14ac:dyDescent="0.25">
      <c r="A25" s="311">
        <v>3.13</v>
      </c>
      <c r="B25" s="308" t="s">
        <v>543</v>
      </c>
      <c r="C25" s="96" t="s">
        <v>320</v>
      </c>
      <c r="D25" s="88">
        <v>1416</v>
      </c>
      <c r="E25" s="212" t="s">
        <v>228</v>
      </c>
      <c r="F25" s="214">
        <v>1416</v>
      </c>
      <c r="G25" s="197" t="s">
        <v>71</v>
      </c>
      <c r="H25" s="213" t="s">
        <v>337</v>
      </c>
      <c r="I25" s="24" t="s">
        <v>410</v>
      </c>
      <c r="J25" s="156" t="s">
        <v>198</v>
      </c>
      <c r="K25" s="336">
        <v>1</v>
      </c>
      <c r="L25" s="57">
        <f t="shared" si="0"/>
        <v>593797.21499999997</v>
      </c>
      <c r="M25" s="274">
        <v>500000</v>
      </c>
      <c r="N25" s="151"/>
      <c r="O25" s="151"/>
      <c r="P25" s="158"/>
      <c r="Q25" s="158"/>
      <c r="R25" s="158"/>
      <c r="S25" s="158"/>
      <c r="T25" s="159">
        <v>1</v>
      </c>
      <c r="U25" s="151"/>
      <c r="V25" s="151"/>
      <c r="W25" s="151"/>
      <c r="X25" s="151"/>
      <c r="Y25" s="151"/>
      <c r="Z25" s="24">
        <v>60</v>
      </c>
      <c r="AA25" s="24"/>
      <c r="AB25" s="181">
        <v>590843</v>
      </c>
      <c r="AD25" s="219"/>
      <c r="AE25" s="220"/>
      <c r="AF25" s="219"/>
      <c r="AG25" s="324"/>
    </row>
    <row r="26" spans="1:33" ht="30.75" x14ac:dyDescent="0.25">
      <c r="A26" s="310">
        <v>3.14</v>
      </c>
      <c r="B26" s="308" t="s">
        <v>528</v>
      </c>
      <c r="C26" s="96" t="s">
        <v>312</v>
      </c>
      <c r="D26" s="88">
        <v>1423</v>
      </c>
      <c r="E26" s="212" t="s">
        <v>228</v>
      </c>
      <c r="F26" s="217">
        <v>1423</v>
      </c>
      <c r="G26" s="198" t="s">
        <v>69</v>
      </c>
      <c r="H26" s="213" t="s">
        <v>338</v>
      </c>
      <c r="I26" s="24" t="s">
        <v>410</v>
      </c>
      <c r="J26" s="156" t="s">
        <v>198</v>
      </c>
      <c r="K26" s="336">
        <v>1</v>
      </c>
      <c r="L26" s="57">
        <f t="shared" si="0"/>
        <v>600097.56000000006</v>
      </c>
      <c r="M26" s="274">
        <v>500000</v>
      </c>
      <c r="N26" s="151"/>
      <c r="O26" s="151"/>
      <c r="P26" s="158"/>
      <c r="Q26" s="158"/>
      <c r="R26" s="158"/>
      <c r="S26" s="158"/>
      <c r="T26" s="159">
        <v>1</v>
      </c>
      <c r="U26" s="151"/>
      <c r="V26" s="151"/>
      <c r="W26" s="151"/>
      <c r="X26" s="151"/>
      <c r="Y26" s="151"/>
      <c r="Z26" s="24">
        <v>1600</v>
      </c>
      <c r="AA26" s="24"/>
      <c r="AB26" s="62">
        <v>597112</v>
      </c>
      <c r="AD26" s="219"/>
      <c r="AE26" s="220"/>
      <c r="AF26" s="219"/>
      <c r="AG26" s="322"/>
    </row>
    <row r="27" spans="1:33" ht="47.25" x14ac:dyDescent="0.25">
      <c r="A27" s="309">
        <v>4.0999999999999996</v>
      </c>
      <c r="B27" s="312" t="s">
        <v>544</v>
      </c>
      <c r="C27" s="298" t="s">
        <v>300</v>
      </c>
      <c r="D27" s="209">
        <v>1336</v>
      </c>
      <c r="E27" s="258" t="s">
        <v>461</v>
      </c>
      <c r="F27" s="209">
        <v>1336</v>
      </c>
      <c r="G27" s="198" t="s">
        <v>63</v>
      </c>
      <c r="H27" s="200" t="s">
        <v>342</v>
      </c>
      <c r="I27" s="200" t="s">
        <v>411</v>
      </c>
      <c r="J27" s="201" t="s">
        <v>198</v>
      </c>
      <c r="K27" s="338"/>
      <c r="L27" s="202">
        <f>AB27*1/100+AB27</f>
        <v>0</v>
      </c>
      <c r="M27" s="276">
        <v>500000</v>
      </c>
      <c r="N27" s="206"/>
      <c r="O27" s="206"/>
      <c r="P27" s="203">
        <v>1</v>
      </c>
      <c r="Q27" s="203"/>
      <c r="R27" s="203"/>
      <c r="S27" s="203"/>
      <c r="T27" s="204"/>
      <c r="U27" s="205"/>
      <c r="V27" s="205"/>
      <c r="W27" s="205"/>
      <c r="X27" s="205"/>
      <c r="Y27" s="205"/>
      <c r="Z27" s="206">
        <v>120</v>
      </c>
      <c r="AA27" s="206"/>
      <c r="AB27" s="181"/>
      <c r="AD27" s="219"/>
      <c r="AE27" s="236"/>
      <c r="AF27" s="219"/>
      <c r="AG27" s="663"/>
    </row>
    <row r="28" spans="1:33" ht="31.5" x14ac:dyDescent="0.25">
      <c r="A28" s="307">
        <v>4.2</v>
      </c>
      <c r="B28" s="312" t="s">
        <v>490</v>
      </c>
      <c r="C28" s="298" t="s">
        <v>302</v>
      </c>
      <c r="D28" s="209">
        <v>1338</v>
      </c>
      <c r="E28" s="258" t="s">
        <v>461</v>
      </c>
      <c r="F28" s="209">
        <v>1338</v>
      </c>
      <c r="G28" s="198" t="s">
        <v>314</v>
      </c>
      <c r="H28" s="200" t="s">
        <v>343</v>
      </c>
      <c r="I28" s="200" t="s">
        <v>410</v>
      </c>
      <c r="J28" s="201" t="s">
        <v>198</v>
      </c>
      <c r="K28" s="338">
        <v>1</v>
      </c>
      <c r="L28" s="202">
        <f t="shared" ref="L28:L36" si="1">AB28*1/100+AB28</f>
        <v>308717.44840000005</v>
      </c>
      <c r="M28" s="276">
        <v>300000</v>
      </c>
      <c r="N28" s="206"/>
      <c r="O28" s="206"/>
      <c r="P28" s="203"/>
      <c r="Q28" s="203"/>
      <c r="R28" s="203"/>
      <c r="S28" s="203"/>
      <c r="T28" s="204">
        <v>1</v>
      </c>
      <c r="U28" s="205"/>
      <c r="V28" s="205"/>
      <c r="W28" s="205"/>
      <c r="X28" s="205"/>
      <c r="Y28" s="205"/>
      <c r="Z28" s="206">
        <v>45</v>
      </c>
      <c r="AA28" s="206"/>
      <c r="AB28" s="62">
        <v>305660.84000000003</v>
      </c>
      <c r="AD28" s="219"/>
      <c r="AE28" s="236"/>
      <c r="AF28" s="219"/>
      <c r="AG28" s="662"/>
    </row>
    <row r="29" spans="1:33" ht="45" x14ac:dyDescent="0.25">
      <c r="A29" s="309">
        <v>4.3</v>
      </c>
      <c r="B29" s="312" t="s">
        <v>491</v>
      </c>
      <c r="C29" s="299" t="s">
        <v>303</v>
      </c>
      <c r="D29" s="209">
        <v>1348</v>
      </c>
      <c r="E29" s="258" t="s">
        <v>461</v>
      </c>
      <c r="F29" s="209">
        <v>1348</v>
      </c>
      <c r="G29" s="198" t="s">
        <v>50</v>
      </c>
      <c r="H29" s="200" t="s">
        <v>344</v>
      </c>
      <c r="I29" s="200" t="s">
        <v>410</v>
      </c>
      <c r="J29" s="201" t="s">
        <v>198</v>
      </c>
      <c r="K29" s="338">
        <v>1</v>
      </c>
      <c r="L29" s="202">
        <f t="shared" si="1"/>
        <v>506439.86609999998</v>
      </c>
      <c r="M29" s="276">
        <v>500000</v>
      </c>
      <c r="N29" s="206"/>
      <c r="O29" s="206"/>
      <c r="P29" s="203"/>
      <c r="Q29" s="203"/>
      <c r="R29" s="203"/>
      <c r="S29" s="203"/>
      <c r="T29" s="344">
        <v>1</v>
      </c>
      <c r="U29" s="205">
        <v>1</v>
      </c>
      <c r="V29" s="205"/>
      <c r="W29" s="205"/>
      <c r="X29" s="205"/>
      <c r="Y29" s="205"/>
      <c r="Z29" s="206">
        <v>325</v>
      </c>
      <c r="AA29" s="206"/>
      <c r="AB29" s="62">
        <v>501425.61</v>
      </c>
      <c r="AD29" s="237"/>
      <c r="AE29" s="220"/>
      <c r="AF29" s="237"/>
      <c r="AG29" s="663"/>
    </row>
    <row r="30" spans="1:33" s="116" customFormat="1" ht="45" x14ac:dyDescent="0.25">
      <c r="A30" s="307">
        <v>4.4000000000000004</v>
      </c>
      <c r="B30" s="313" t="s">
        <v>492</v>
      </c>
      <c r="C30" s="299" t="s">
        <v>304</v>
      </c>
      <c r="D30" s="209">
        <v>1350</v>
      </c>
      <c r="E30" s="258" t="s">
        <v>461</v>
      </c>
      <c r="F30" s="209">
        <v>1350</v>
      </c>
      <c r="G30" s="198" t="s">
        <v>78</v>
      </c>
      <c r="H30" s="200" t="s">
        <v>345</v>
      </c>
      <c r="I30" s="200" t="s">
        <v>410</v>
      </c>
      <c r="J30" s="201" t="s">
        <v>198</v>
      </c>
      <c r="K30" s="339">
        <v>1</v>
      </c>
      <c r="L30" s="202">
        <f t="shared" si="1"/>
        <v>749212.69750000001</v>
      </c>
      <c r="M30" s="277">
        <v>500000</v>
      </c>
      <c r="N30" s="245"/>
      <c r="O30" s="245"/>
      <c r="P30" s="247">
        <v>1</v>
      </c>
      <c r="Q30" s="247"/>
      <c r="R30" s="247"/>
      <c r="S30" s="247"/>
      <c r="T30" s="247"/>
      <c r="U30" s="247"/>
      <c r="V30" s="247"/>
      <c r="W30" s="247"/>
      <c r="X30" s="247"/>
      <c r="Y30" s="247"/>
      <c r="Z30" s="247">
        <v>1000</v>
      </c>
      <c r="AA30" s="247"/>
      <c r="AB30" s="269">
        <v>741794.75</v>
      </c>
      <c r="AD30" s="242"/>
      <c r="AE30" s="228"/>
      <c r="AF30" s="242"/>
      <c r="AG30" s="662"/>
    </row>
    <row r="31" spans="1:33" s="116" customFormat="1" ht="47.25" x14ac:dyDescent="0.25">
      <c r="A31" s="309">
        <v>4.5</v>
      </c>
      <c r="B31" s="314" t="s">
        <v>545</v>
      </c>
      <c r="C31" s="299" t="s">
        <v>531</v>
      </c>
      <c r="D31" s="210">
        <v>1396</v>
      </c>
      <c r="E31" s="258" t="s">
        <v>461</v>
      </c>
      <c r="F31" s="210">
        <v>1396</v>
      </c>
      <c r="G31" s="198" t="s">
        <v>322</v>
      </c>
      <c r="H31" s="200" t="s">
        <v>346</v>
      </c>
      <c r="I31" s="200" t="s">
        <v>410</v>
      </c>
      <c r="J31" s="201" t="s">
        <v>198</v>
      </c>
      <c r="K31" s="340">
        <v>1</v>
      </c>
      <c r="L31" s="202">
        <f t="shared" si="1"/>
        <v>749212.69750000001</v>
      </c>
      <c r="M31" s="278">
        <v>500000</v>
      </c>
      <c r="N31" s="248"/>
      <c r="O31" s="248"/>
      <c r="P31" s="230">
        <v>1</v>
      </c>
      <c r="Q31" s="248"/>
      <c r="R31" s="248"/>
      <c r="S31" s="230"/>
      <c r="T31" s="248"/>
      <c r="U31" s="248"/>
      <c r="V31" s="248"/>
      <c r="W31" s="248"/>
      <c r="X31" s="248"/>
      <c r="Y31" s="248"/>
      <c r="Z31" s="230">
        <v>350</v>
      </c>
      <c r="AA31" s="230"/>
      <c r="AB31" s="270">
        <v>741794.75</v>
      </c>
      <c r="AD31" s="231"/>
      <c r="AE31" s="220"/>
      <c r="AF31" s="231"/>
      <c r="AG31" s="324"/>
    </row>
    <row r="32" spans="1:33" s="116" customFormat="1" ht="31.5" x14ac:dyDescent="0.25">
      <c r="A32" s="307">
        <v>4.5999999999999996</v>
      </c>
      <c r="B32" s="313" t="s">
        <v>529</v>
      </c>
      <c r="C32" s="299" t="s">
        <v>353</v>
      </c>
      <c r="D32" s="209">
        <v>1405</v>
      </c>
      <c r="E32" s="258" t="s">
        <v>461</v>
      </c>
      <c r="F32" s="209">
        <v>1405</v>
      </c>
      <c r="G32" s="198" t="s">
        <v>92</v>
      </c>
      <c r="H32" s="200" t="s">
        <v>347</v>
      </c>
      <c r="I32" s="200" t="s">
        <v>410</v>
      </c>
      <c r="J32" s="201" t="s">
        <v>198</v>
      </c>
      <c r="K32" s="340"/>
      <c r="L32" s="202">
        <f t="shared" si="1"/>
        <v>0</v>
      </c>
      <c r="M32" s="278">
        <v>150000</v>
      </c>
      <c r="N32" s="248"/>
      <c r="O32" s="248"/>
      <c r="P32" s="230">
        <v>1</v>
      </c>
      <c r="Q32" s="230"/>
      <c r="R32" s="230"/>
      <c r="S32" s="248"/>
      <c r="T32" s="248"/>
      <c r="U32" s="248"/>
      <c r="V32" s="248"/>
      <c r="W32" s="248"/>
      <c r="X32" s="248"/>
      <c r="Y32" s="248"/>
      <c r="Z32" s="230">
        <v>160</v>
      </c>
      <c r="AA32" s="230"/>
      <c r="AB32" s="218"/>
      <c r="AD32" s="242"/>
      <c r="AE32" s="220"/>
      <c r="AF32" s="242"/>
      <c r="AG32" s="663"/>
    </row>
    <row r="33" spans="1:33" ht="31.5" x14ac:dyDescent="0.25">
      <c r="A33" s="309">
        <v>4.7</v>
      </c>
      <c r="B33" s="308" t="s">
        <v>493</v>
      </c>
      <c r="C33" s="299" t="s">
        <v>308</v>
      </c>
      <c r="D33" s="209">
        <v>1412</v>
      </c>
      <c r="E33" s="258" t="s">
        <v>461</v>
      </c>
      <c r="F33" s="209">
        <v>1412</v>
      </c>
      <c r="G33" s="198" t="s">
        <v>325</v>
      </c>
      <c r="H33" s="200" t="s">
        <v>348</v>
      </c>
      <c r="I33" s="200" t="s">
        <v>410</v>
      </c>
      <c r="J33" s="201" t="s">
        <v>198</v>
      </c>
      <c r="K33" s="338">
        <v>1</v>
      </c>
      <c r="L33" s="202">
        <f t="shared" si="1"/>
        <v>632078.85649999999</v>
      </c>
      <c r="M33" s="276">
        <v>500000</v>
      </c>
      <c r="N33" s="205"/>
      <c r="O33" s="205"/>
      <c r="P33" s="203">
        <v>1</v>
      </c>
      <c r="Q33" s="203"/>
      <c r="R33" s="203"/>
      <c r="S33" s="203"/>
      <c r="T33" s="204"/>
      <c r="U33" s="205"/>
      <c r="V33" s="205"/>
      <c r="W33" s="205"/>
      <c r="X33" s="205"/>
      <c r="Y33" s="205"/>
      <c r="Z33" s="206">
        <v>95</v>
      </c>
      <c r="AA33" s="206"/>
      <c r="AB33" s="181">
        <v>625820.65</v>
      </c>
      <c r="AD33" s="237"/>
      <c r="AE33" s="220"/>
      <c r="AF33" s="237"/>
      <c r="AG33" s="662"/>
    </row>
    <row r="34" spans="1:33" ht="31.5" x14ac:dyDescent="0.25">
      <c r="A34" s="307">
        <v>4.8</v>
      </c>
      <c r="B34" s="308" t="s">
        <v>494</v>
      </c>
      <c r="C34" s="298" t="s">
        <v>309</v>
      </c>
      <c r="D34" s="209">
        <v>1418</v>
      </c>
      <c r="E34" s="258" t="s">
        <v>461</v>
      </c>
      <c r="F34" s="209">
        <v>1418</v>
      </c>
      <c r="G34" s="198" t="s">
        <v>29</v>
      </c>
      <c r="H34" s="200" t="s">
        <v>349</v>
      </c>
      <c r="I34" s="200" t="s">
        <v>410</v>
      </c>
      <c r="J34" s="201" t="s">
        <v>198</v>
      </c>
      <c r="K34" s="338">
        <v>1</v>
      </c>
      <c r="L34" s="202">
        <f t="shared" si="1"/>
        <v>381820.76360000001</v>
      </c>
      <c r="M34" s="276">
        <v>300000</v>
      </c>
      <c r="N34" s="205"/>
      <c r="O34" s="205"/>
      <c r="P34" s="203"/>
      <c r="Q34" s="203"/>
      <c r="R34" s="203"/>
      <c r="S34" s="203"/>
      <c r="T34" s="204">
        <v>1</v>
      </c>
      <c r="U34" s="205"/>
      <c r="V34" s="205"/>
      <c r="W34" s="205"/>
      <c r="X34" s="205"/>
      <c r="Y34" s="205"/>
      <c r="Z34" s="206">
        <v>110</v>
      </c>
      <c r="AA34" s="206"/>
      <c r="AB34" s="267">
        <v>378040.36</v>
      </c>
      <c r="AD34" s="219"/>
      <c r="AE34" s="236"/>
      <c r="AF34" s="219"/>
      <c r="AG34" s="321"/>
    </row>
    <row r="35" spans="1:33" ht="47.25" x14ac:dyDescent="0.25">
      <c r="A35" s="309">
        <v>4.9000000000000004</v>
      </c>
      <c r="B35" s="308" t="s">
        <v>546</v>
      </c>
      <c r="C35" s="299" t="s">
        <v>310</v>
      </c>
      <c r="D35" s="209">
        <v>1419</v>
      </c>
      <c r="E35" s="258" t="s">
        <v>461</v>
      </c>
      <c r="F35" s="209">
        <v>1419</v>
      </c>
      <c r="G35" s="198" t="s">
        <v>352</v>
      </c>
      <c r="H35" s="200" t="s">
        <v>350</v>
      </c>
      <c r="I35" s="200" t="s">
        <v>410</v>
      </c>
      <c r="J35" s="201" t="s">
        <v>198</v>
      </c>
      <c r="K35" s="338">
        <v>1</v>
      </c>
      <c r="L35" s="202">
        <f t="shared" si="1"/>
        <v>291668.08280000003</v>
      </c>
      <c r="M35" s="276">
        <v>200000</v>
      </c>
      <c r="N35" s="205"/>
      <c r="O35" s="205"/>
      <c r="P35" s="203"/>
      <c r="Q35" s="203"/>
      <c r="R35" s="203"/>
      <c r="S35" s="203"/>
      <c r="T35" s="204">
        <v>1</v>
      </c>
      <c r="U35" s="205"/>
      <c r="V35" s="205"/>
      <c r="W35" s="205"/>
      <c r="X35" s="205"/>
      <c r="Y35" s="205"/>
      <c r="Z35" s="206">
        <v>160</v>
      </c>
      <c r="AA35" s="206"/>
      <c r="AB35" s="181">
        <v>288780.28000000003</v>
      </c>
      <c r="AD35" s="219"/>
      <c r="AE35" s="220"/>
      <c r="AF35" s="219"/>
      <c r="AG35" s="324"/>
    </row>
    <row r="36" spans="1:33" ht="47.25" x14ac:dyDescent="0.25">
      <c r="A36" s="311">
        <v>4.0999999999999996</v>
      </c>
      <c r="B36" s="308" t="s">
        <v>495</v>
      </c>
      <c r="C36" s="299" t="s">
        <v>311</v>
      </c>
      <c r="D36" s="209">
        <v>1421</v>
      </c>
      <c r="E36" s="258" t="s">
        <v>461</v>
      </c>
      <c r="F36" s="209">
        <v>1421</v>
      </c>
      <c r="G36" s="198" t="s">
        <v>38</v>
      </c>
      <c r="H36" s="200" t="s">
        <v>351</v>
      </c>
      <c r="I36" s="200" t="s">
        <v>410</v>
      </c>
      <c r="J36" s="201" t="s">
        <v>198</v>
      </c>
      <c r="K36" s="338">
        <v>1</v>
      </c>
      <c r="L36" s="202">
        <f t="shared" si="1"/>
        <v>514009.75549999997</v>
      </c>
      <c r="M36" s="276">
        <v>500000</v>
      </c>
      <c r="N36" s="205"/>
      <c r="O36" s="205"/>
      <c r="P36" s="203"/>
      <c r="Q36" s="203"/>
      <c r="R36" s="203"/>
      <c r="S36" s="203"/>
      <c r="T36" s="344">
        <v>1</v>
      </c>
      <c r="U36" s="205"/>
      <c r="V36" s="205"/>
      <c r="W36" s="205"/>
      <c r="X36" s="205"/>
      <c r="Y36" s="205">
        <v>1</v>
      </c>
      <c r="Z36" s="206">
        <v>300</v>
      </c>
      <c r="AA36" s="206"/>
      <c r="AB36" s="181">
        <v>508920.55</v>
      </c>
      <c r="AD36" s="219"/>
      <c r="AE36" s="220"/>
      <c r="AF36" s="219"/>
      <c r="AG36" s="321"/>
    </row>
    <row r="37" spans="1:33" ht="30" x14ac:dyDescent="0.25">
      <c r="A37" s="309">
        <v>5.0999999999999996</v>
      </c>
      <c r="B37" s="308" t="s">
        <v>496</v>
      </c>
      <c r="C37" s="96" t="s">
        <v>412</v>
      </c>
      <c r="D37" s="209">
        <v>1325</v>
      </c>
      <c r="E37" s="212" t="s">
        <v>462</v>
      </c>
      <c r="F37" s="209">
        <v>1325</v>
      </c>
      <c r="G37" s="197" t="s">
        <v>407</v>
      </c>
      <c r="H37" s="32" t="s">
        <v>355</v>
      </c>
      <c r="I37" s="32" t="s">
        <v>411</v>
      </c>
      <c r="J37" s="156" t="s">
        <v>198</v>
      </c>
      <c r="K37" s="336">
        <v>1</v>
      </c>
      <c r="L37" s="57">
        <f>AB37*1/100+AB37</f>
        <v>499800.94419999997</v>
      </c>
      <c r="M37" s="274">
        <v>500000</v>
      </c>
      <c r="N37" s="151"/>
      <c r="O37" s="151">
        <v>184</v>
      </c>
      <c r="P37" s="158">
        <v>1</v>
      </c>
      <c r="Q37" s="158"/>
      <c r="R37" s="158"/>
      <c r="S37" s="158"/>
      <c r="T37" s="159"/>
      <c r="U37" s="151"/>
      <c r="V37" s="151"/>
      <c r="W37" s="151"/>
      <c r="X37" s="151"/>
      <c r="Y37" s="151"/>
      <c r="Z37" s="24">
        <v>800</v>
      </c>
      <c r="AA37" s="24"/>
      <c r="AB37" s="181">
        <v>494852.42</v>
      </c>
      <c r="AD37" s="219"/>
      <c r="AE37" s="220"/>
      <c r="AF37" s="219"/>
      <c r="AG37" s="324"/>
    </row>
    <row r="38" spans="1:33" ht="45" x14ac:dyDescent="0.25">
      <c r="A38" s="309">
        <v>5.2</v>
      </c>
      <c r="B38" s="308" t="s">
        <v>569</v>
      </c>
      <c r="C38" s="96" t="s">
        <v>413</v>
      </c>
      <c r="D38" s="209">
        <v>1327</v>
      </c>
      <c r="E38" s="212" t="s">
        <v>462</v>
      </c>
      <c r="F38" s="209">
        <v>1327</v>
      </c>
      <c r="G38" s="197" t="s">
        <v>3</v>
      </c>
      <c r="H38" s="300" t="s">
        <v>356</v>
      </c>
      <c r="I38" s="32" t="s">
        <v>411</v>
      </c>
      <c r="J38" s="156" t="s">
        <v>198</v>
      </c>
      <c r="K38" s="336">
        <v>1</v>
      </c>
      <c r="L38" s="57">
        <f t="shared" ref="L38:L89" si="2">AB38*1/100+AB38</f>
        <v>499325.38569999998</v>
      </c>
      <c r="M38" s="274">
        <v>500000</v>
      </c>
      <c r="N38" s="151"/>
      <c r="O38" s="151">
        <v>233</v>
      </c>
      <c r="P38" s="158">
        <v>1</v>
      </c>
      <c r="Q38" s="158"/>
      <c r="R38" s="158"/>
      <c r="S38" s="158"/>
      <c r="T38" s="159"/>
      <c r="U38" s="151"/>
      <c r="V38" s="151"/>
      <c r="W38" s="151"/>
      <c r="X38" s="151"/>
      <c r="Y38" s="151"/>
      <c r="Z38" s="24">
        <v>28</v>
      </c>
      <c r="AA38" s="24"/>
      <c r="AB38" s="181">
        <v>494381.57</v>
      </c>
      <c r="AD38" s="219"/>
      <c r="AE38" s="220"/>
      <c r="AF38" s="219"/>
      <c r="AG38" s="324"/>
    </row>
    <row r="39" spans="1:33" ht="63" x14ac:dyDescent="0.25">
      <c r="A39" s="309">
        <v>5.3</v>
      </c>
      <c r="B39" s="308" t="s">
        <v>497</v>
      </c>
      <c r="C39" s="96" t="s">
        <v>414</v>
      </c>
      <c r="D39" s="209">
        <v>1328</v>
      </c>
      <c r="E39" s="212" t="s">
        <v>462</v>
      </c>
      <c r="F39" s="209">
        <v>1328</v>
      </c>
      <c r="G39" s="197" t="s">
        <v>89</v>
      </c>
      <c r="H39" s="300" t="s">
        <v>357</v>
      </c>
      <c r="I39" s="32" t="s">
        <v>411</v>
      </c>
      <c r="J39" s="156" t="s">
        <v>198</v>
      </c>
      <c r="K39" s="336">
        <v>1</v>
      </c>
      <c r="L39" s="57">
        <f t="shared" si="2"/>
        <v>498858.94750000001</v>
      </c>
      <c r="M39" s="274">
        <v>500000</v>
      </c>
      <c r="N39" s="151"/>
      <c r="O39" s="151">
        <v>404</v>
      </c>
      <c r="P39" s="158"/>
      <c r="Q39" s="158"/>
      <c r="R39" s="158"/>
      <c r="S39" s="158"/>
      <c r="T39" s="159">
        <v>1</v>
      </c>
      <c r="U39" s="151"/>
      <c r="V39" s="151"/>
      <c r="W39" s="151"/>
      <c r="X39" s="151"/>
      <c r="Y39" s="151"/>
      <c r="Z39" s="24">
        <v>465</v>
      </c>
      <c r="AA39" s="24"/>
      <c r="AB39" s="181">
        <v>493919.75</v>
      </c>
      <c r="AD39" s="219"/>
      <c r="AE39" s="220"/>
      <c r="AF39" s="219"/>
      <c r="AG39" s="321"/>
    </row>
    <row r="40" spans="1:33" ht="63" x14ac:dyDescent="0.25">
      <c r="A40" s="309">
        <v>5.4</v>
      </c>
      <c r="B40" s="308" t="s">
        <v>498</v>
      </c>
      <c r="C40" s="96" t="s">
        <v>415</v>
      </c>
      <c r="D40" s="209">
        <v>1331</v>
      </c>
      <c r="E40" s="212" t="s">
        <v>462</v>
      </c>
      <c r="F40" s="209">
        <v>1331</v>
      </c>
      <c r="G40" s="197" t="s">
        <v>28</v>
      </c>
      <c r="H40" s="300" t="s">
        <v>358</v>
      </c>
      <c r="I40" s="32" t="s">
        <v>411</v>
      </c>
      <c r="J40" s="156" t="s">
        <v>198</v>
      </c>
      <c r="K40" s="336">
        <v>1</v>
      </c>
      <c r="L40" s="57">
        <f t="shared" si="2"/>
        <v>499450.73680000001</v>
      </c>
      <c r="M40" s="274">
        <v>500000</v>
      </c>
      <c r="N40" s="151"/>
      <c r="O40" s="151">
        <v>497</v>
      </c>
      <c r="P40" s="158"/>
      <c r="Q40" s="158"/>
      <c r="R40" s="158"/>
      <c r="S40" s="158"/>
      <c r="T40" s="159">
        <v>1</v>
      </c>
      <c r="U40" s="151"/>
      <c r="V40" s="151"/>
      <c r="W40" s="151"/>
      <c r="X40" s="151"/>
      <c r="Y40" s="151"/>
      <c r="Z40" s="24">
        <v>320</v>
      </c>
      <c r="AA40" s="24"/>
      <c r="AB40" s="181">
        <v>494505.68</v>
      </c>
      <c r="AD40" s="219"/>
      <c r="AE40" s="220"/>
      <c r="AF40" s="219"/>
      <c r="AG40" s="321"/>
    </row>
    <row r="41" spans="1:33" ht="45" x14ac:dyDescent="0.25">
      <c r="A41" s="309">
        <v>5.5</v>
      </c>
      <c r="B41" s="308" t="s">
        <v>547</v>
      </c>
      <c r="C41" s="130" t="s">
        <v>416</v>
      </c>
      <c r="D41" s="209">
        <v>1332</v>
      </c>
      <c r="E41" s="212" t="s">
        <v>462</v>
      </c>
      <c r="F41" s="209">
        <v>1332</v>
      </c>
      <c r="G41" s="197" t="s">
        <v>88</v>
      </c>
      <c r="H41" s="300" t="s">
        <v>359</v>
      </c>
      <c r="I41" s="32" t="s">
        <v>411</v>
      </c>
      <c r="J41" s="156" t="s">
        <v>198</v>
      </c>
      <c r="K41" s="336">
        <v>1</v>
      </c>
      <c r="L41" s="57">
        <f t="shared" si="2"/>
        <v>498866.48210000002</v>
      </c>
      <c r="M41" s="274">
        <v>500000</v>
      </c>
      <c r="N41" s="151"/>
      <c r="O41" s="151">
        <v>181</v>
      </c>
      <c r="P41" s="158"/>
      <c r="Q41" s="158"/>
      <c r="R41" s="158"/>
      <c r="S41" s="158"/>
      <c r="T41" s="159">
        <v>1</v>
      </c>
      <c r="U41" s="151"/>
      <c r="V41" s="151"/>
      <c r="W41" s="151"/>
      <c r="X41" s="151"/>
      <c r="Y41" s="151"/>
      <c r="Z41" s="24">
        <v>50</v>
      </c>
      <c r="AA41" s="24"/>
      <c r="AB41" s="181">
        <v>493927.21</v>
      </c>
      <c r="AD41" s="219"/>
      <c r="AE41" s="221"/>
      <c r="AF41" s="219"/>
      <c r="AG41" s="324"/>
    </row>
    <row r="42" spans="1:33" ht="31.5" x14ac:dyDescent="0.25">
      <c r="A42" s="309">
        <v>5.6</v>
      </c>
      <c r="B42" s="314" t="s">
        <v>499</v>
      </c>
      <c r="C42" s="130" t="s">
        <v>417</v>
      </c>
      <c r="D42" s="209">
        <v>1333</v>
      </c>
      <c r="E42" s="212" t="s">
        <v>462</v>
      </c>
      <c r="F42" s="209">
        <v>1333</v>
      </c>
      <c r="G42" s="197" t="s">
        <v>313</v>
      </c>
      <c r="H42" s="300" t="s">
        <v>486</v>
      </c>
      <c r="I42" s="32" t="s">
        <v>411</v>
      </c>
      <c r="J42" s="156" t="s">
        <v>198</v>
      </c>
      <c r="K42" s="336">
        <v>1</v>
      </c>
      <c r="L42" s="57">
        <f t="shared" si="2"/>
        <v>499681.50159999996</v>
      </c>
      <c r="M42" s="274">
        <v>500000</v>
      </c>
      <c r="N42" s="151"/>
      <c r="O42" s="151">
        <v>191</v>
      </c>
      <c r="P42" s="158">
        <v>1</v>
      </c>
      <c r="Q42" s="158"/>
      <c r="R42" s="158"/>
      <c r="S42" s="158"/>
      <c r="T42" s="159"/>
      <c r="U42" s="151"/>
      <c r="V42" s="151"/>
      <c r="W42" s="151"/>
      <c r="X42" s="151"/>
      <c r="Y42" s="151"/>
      <c r="Z42" s="24">
        <v>600</v>
      </c>
      <c r="AA42" s="24"/>
      <c r="AB42" s="181">
        <v>494734.16</v>
      </c>
      <c r="AD42" s="219"/>
      <c r="AE42" s="221"/>
      <c r="AF42" s="219"/>
      <c r="AG42" s="663"/>
    </row>
    <row r="43" spans="1:33" ht="47.25" x14ac:dyDescent="0.25">
      <c r="A43" s="309">
        <v>5.7</v>
      </c>
      <c r="B43" s="308" t="s">
        <v>548</v>
      </c>
      <c r="C43" s="96" t="s">
        <v>418</v>
      </c>
      <c r="D43" s="209">
        <v>1335</v>
      </c>
      <c r="E43" s="212" t="s">
        <v>462</v>
      </c>
      <c r="F43" s="209">
        <v>1335</v>
      </c>
      <c r="G43" s="197" t="s">
        <v>30</v>
      </c>
      <c r="H43" s="300" t="s">
        <v>360</v>
      </c>
      <c r="I43" s="32" t="s">
        <v>411</v>
      </c>
      <c r="J43" s="156" t="s">
        <v>198</v>
      </c>
      <c r="K43" s="336">
        <v>1</v>
      </c>
      <c r="L43" s="57">
        <f t="shared" si="2"/>
        <v>499324.03229999996</v>
      </c>
      <c r="M43" s="274">
        <v>500000</v>
      </c>
      <c r="N43" s="151"/>
      <c r="O43" s="265">
        <v>220.5</v>
      </c>
      <c r="P43" s="158"/>
      <c r="Q43" s="158"/>
      <c r="R43" s="158"/>
      <c r="S43" s="158"/>
      <c r="T43" s="159">
        <v>1</v>
      </c>
      <c r="U43" s="151"/>
      <c r="V43" s="151"/>
      <c r="W43" s="151"/>
      <c r="X43" s="151"/>
      <c r="Y43" s="151"/>
      <c r="Z43" s="24">
        <v>25</v>
      </c>
      <c r="AA43" s="24"/>
      <c r="AB43" s="181">
        <v>494380.23</v>
      </c>
      <c r="AD43" s="219"/>
      <c r="AE43" s="220"/>
      <c r="AF43" s="219"/>
      <c r="AG43" s="662"/>
    </row>
    <row r="44" spans="1:33" ht="63" x14ac:dyDescent="0.25">
      <c r="A44" s="309">
        <v>5.8</v>
      </c>
      <c r="B44" s="308" t="s">
        <v>500</v>
      </c>
      <c r="C44" s="96" t="s">
        <v>419</v>
      </c>
      <c r="D44" s="210">
        <v>1337</v>
      </c>
      <c r="E44" s="212" t="s">
        <v>462</v>
      </c>
      <c r="F44" s="210">
        <v>1337</v>
      </c>
      <c r="G44" s="197" t="s">
        <v>13</v>
      </c>
      <c r="H44" s="300" t="s">
        <v>361</v>
      </c>
      <c r="I44" s="32" t="s">
        <v>411</v>
      </c>
      <c r="J44" s="156" t="s">
        <v>198</v>
      </c>
      <c r="K44" s="336"/>
      <c r="L44" s="57">
        <f t="shared" si="2"/>
        <v>0</v>
      </c>
      <c r="M44" s="274">
        <v>250000</v>
      </c>
      <c r="N44" s="151"/>
      <c r="O44" s="151"/>
      <c r="P44" s="158">
        <v>1</v>
      </c>
      <c r="Q44" s="158"/>
      <c r="R44" s="158"/>
      <c r="S44" s="158"/>
      <c r="T44" s="159"/>
      <c r="U44" s="151"/>
      <c r="V44" s="151"/>
      <c r="W44" s="151"/>
      <c r="X44" s="151"/>
      <c r="Y44" s="151"/>
      <c r="Z44" s="24">
        <v>44</v>
      </c>
      <c r="AA44" s="24"/>
      <c r="AB44" s="181"/>
      <c r="AD44" s="219"/>
      <c r="AE44" s="220"/>
      <c r="AF44" s="219"/>
      <c r="AG44" s="321"/>
    </row>
    <row r="45" spans="1:33" ht="75" x14ac:dyDescent="0.25">
      <c r="A45" s="309">
        <v>5.9</v>
      </c>
      <c r="B45" s="308" t="s">
        <v>501</v>
      </c>
      <c r="C45" s="96" t="s">
        <v>419</v>
      </c>
      <c r="D45" s="210">
        <v>1337</v>
      </c>
      <c r="E45" s="212" t="s">
        <v>462</v>
      </c>
      <c r="F45" s="210">
        <v>1337</v>
      </c>
      <c r="G45" s="198" t="s">
        <v>13</v>
      </c>
      <c r="H45" s="200" t="s">
        <v>362</v>
      </c>
      <c r="I45" s="32" t="s">
        <v>411</v>
      </c>
      <c r="J45" s="156" t="s">
        <v>198</v>
      </c>
      <c r="K45" s="336"/>
      <c r="L45" s="57">
        <f t="shared" si="2"/>
        <v>0</v>
      </c>
      <c r="M45" s="274">
        <v>250000</v>
      </c>
      <c r="N45" s="151"/>
      <c r="O45" s="151"/>
      <c r="P45" s="158">
        <v>1</v>
      </c>
      <c r="Q45" s="158"/>
      <c r="R45" s="158"/>
      <c r="S45" s="158"/>
      <c r="T45" s="159"/>
      <c r="U45" s="151"/>
      <c r="V45" s="151"/>
      <c r="W45" s="151"/>
      <c r="X45" s="151"/>
      <c r="Y45" s="151"/>
      <c r="Z45" s="24">
        <v>80</v>
      </c>
      <c r="AA45" s="24"/>
      <c r="AB45" s="181"/>
      <c r="AD45" s="219"/>
      <c r="AE45" s="220"/>
      <c r="AF45" s="219"/>
      <c r="AG45" s="324"/>
    </row>
    <row r="46" spans="1:33" ht="47.25" x14ac:dyDescent="0.25">
      <c r="A46" s="310">
        <v>5.0999999999999996</v>
      </c>
      <c r="B46" s="308" t="s">
        <v>549</v>
      </c>
      <c r="C46" s="96" t="s">
        <v>420</v>
      </c>
      <c r="D46" s="209">
        <v>1339</v>
      </c>
      <c r="E46" s="212" t="s">
        <v>462</v>
      </c>
      <c r="F46" s="209">
        <v>1339</v>
      </c>
      <c r="G46" s="197" t="s">
        <v>86</v>
      </c>
      <c r="H46" s="200" t="s">
        <v>363</v>
      </c>
      <c r="I46" s="32" t="s">
        <v>411</v>
      </c>
      <c r="J46" s="156" t="s">
        <v>198</v>
      </c>
      <c r="K46" s="336">
        <v>1</v>
      </c>
      <c r="L46" s="57">
        <f t="shared" si="2"/>
        <v>374719.91820000001</v>
      </c>
      <c r="M46" s="274">
        <v>375000</v>
      </c>
      <c r="N46" s="151"/>
      <c r="O46" s="151"/>
      <c r="P46" s="158">
        <v>1</v>
      </c>
      <c r="Q46" s="158"/>
      <c r="R46" s="158"/>
      <c r="S46" s="158"/>
      <c r="T46" s="159"/>
      <c r="U46" s="151"/>
      <c r="V46" s="151"/>
      <c r="W46" s="151"/>
      <c r="X46" s="151"/>
      <c r="Y46" s="151"/>
      <c r="Z46" s="24">
        <v>285</v>
      </c>
      <c r="AA46" s="24"/>
      <c r="AB46" s="181">
        <v>371009.82</v>
      </c>
      <c r="AD46" s="219"/>
      <c r="AE46" s="220"/>
      <c r="AF46" s="219"/>
      <c r="AG46" s="324"/>
    </row>
    <row r="47" spans="1:33" ht="60" x14ac:dyDescent="0.25">
      <c r="A47" s="315">
        <v>5.1100000000000003</v>
      </c>
      <c r="B47" s="314" t="s">
        <v>550</v>
      </c>
      <c r="C47" s="96" t="s">
        <v>420</v>
      </c>
      <c r="D47" s="209">
        <v>1339</v>
      </c>
      <c r="E47" s="212" t="s">
        <v>462</v>
      </c>
      <c r="F47" s="209">
        <v>1339</v>
      </c>
      <c r="G47" s="198" t="s">
        <v>86</v>
      </c>
      <c r="H47" s="200" t="s">
        <v>364</v>
      </c>
      <c r="I47" s="32" t="s">
        <v>411</v>
      </c>
      <c r="J47" s="156" t="s">
        <v>198</v>
      </c>
      <c r="K47" s="336"/>
      <c r="L47" s="57">
        <f t="shared" si="2"/>
        <v>0</v>
      </c>
      <c r="M47" s="274">
        <v>125000</v>
      </c>
      <c r="N47" s="151"/>
      <c r="O47" s="151"/>
      <c r="P47" s="158">
        <v>1</v>
      </c>
      <c r="Q47" s="158"/>
      <c r="R47" s="158"/>
      <c r="S47" s="158"/>
      <c r="T47" s="159"/>
      <c r="U47" s="151"/>
      <c r="V47" s="151"/>
      <c r="W47" s="151"/>
      <c r="X47" s="151"/>
      <c r="Y47" s="151"/>
      <c r="Z47" s="24">
        <v>850</v>
      </c>
      <c r="AA47" s="24"/>
      <c r="AB47" s="181"/>
      <c r="AD47" s="219"/>
      <c r="AE47" s="220"/>
      <c r="AF47" s="219"/>
      <c r="AG47" s="324"/>
    </row>
    <row r="48" spans="1:33" ht="45" x14ac:dyDescent="0.25">
      <c r="A48" s="310">
        <v>5.12</v>
      </c>
      <c r="B48" s="308" t="s">
        <v>502</v>
      </c>
      <c r="C48" s="96" t="s">
        <v>421</v>
      </c>
      <c r="D48" s="209">
        <v>1341</v>
      </c>
      <c r="E48" s="212" t="s">
        <v>462</v>
      </c>
      <c r="F48" s="209">
        <v>1341</v>
      </c>
      <c r="G48" s="197" t="s">
        <v>84</v>
      </c>
      <c r="H48" s="300" t="s">
        <v>365</v>
      </c>
      <c r="I48" s="32" t="s">
        <v>411</v>
      </c>
      <c r="J48" s="156" t="s">
        <v>198</v>
      </c>
      <c r="K48" s="336">
        <v>1</v>
      </c>
      <c r="L48" s="57">
        <f t="shared" si="2"/>
        <v>249750.56789999999</v>
      </c>
      <c r="M48" s="274">
        <v>250000</v>
      </c>
      <c r="N48" s="151"/>
      <c r="O48" s="151">
        <v>219</v>
      </c>
      <c r="P48" s="158"/>
      <c r="Q48" s="158"/>
      <c r="R48" s="158"/>
      <c r="S48" s="158"/>
      <c r="T48" s="159">
        <v>1</v>
      </c>
      <c r="U48" s="151"/>
      <c r="V48" s="151"/>
      <c r="W48" s="151"/>
      <c r="X48" s="151"/>
      <c r="Y48" s="151"/>
      <c r="Z48" s="24">
        <v>150</v>
      </c>
      <c r="AA48" s="24"/>
      <c r="AB48" s="181">
        <v>247277.79</v>
      </c>
      <c r="AD48" s="219"/>
      <c r="AE48" s="220"/>
      <c r="AF48" s="219"/>
      <c r="AG48" s="662"/>
    </row>
    <row r="49" spans="1:33" ht="47.25" x14ac:dyDescent="0.25">
      <c r="A49" s="315">
        <v>5.13</v>
      </c>
      <c r="B49" s="308" t="s">
        <v>503</v>
      </c>
      <c r="C49" s="96" t="s">
        <v>421</v>
      </c>
      <c r="D49" s="209">
        <v>1341</v>
      </c>
      <c r="E49" s="212" t="s">
        <v>462</v>
      </c>
      <c r="F49" s="209">
        <v>1341</v>
      </c>
      <c r="G49" s="198" t="s">
        <v>84</v>
      </c>
      <c r="H49" s="300" t="s">
        <v>366</v>
      </c>
      <c r="I49" s="32" t="s">
        <v>411</v>
      </c>
      <c r="J49" s="156" t="s">
        <v>198</v>
      </c>
      <c r="K49" s="336">
        <v>1</v>
      </c>
      <c r="L49" s="57">
        <f t="shared" si="2"/>
        <v>249510.6323</v>
      </c>
      <c r="M49" s="274">
        <v>250000</v>
      </c>
      <c r="N49" s="151"/>
      <c r="O49" s="266">
        <v>114.75</v>
      </c>
      <c r="P49" s="158"/>
      <c r="Q49" s="158"/>
      <c r="R49" s="158"/>
      <c r="S49" s="158"/>
      <c r="T49" s="159">
        <v>1</v>
      </c>
      <c r="U49" s="151"/>
      <c r="V49" s="151"/>
      <c r="W49" s="151"/>
      <c r="X49" s="151"/>
      <c r="Y49" s="151"/>
      <c r="Z49" s="24">
        <v>10</v>
      </c>
      <c r="AA49" s="24"/>
      <c r="AB49" s="181">
        <v>247040.23</v>
      </c>
      <c r="AD49" s="219"/>
      <c r="AE49" s="220"/>
      <c r="AF49" s="219"/>
      <c r="AG49" s="662"/>
    </row>
    <row r="50" spans="1:33" ht="63" x14ac:dyDescent="0.25">
      <c r="A50" s="310">
        <v>5.14</v>
      </c>
      <c r="B50" s="308" t="s">
        <v>551</v>
      </c>
      <c r="C50" s="96" t="s">
        <v>422</v>
      </c>
      <c r="D50" s="209">
        <v>1342</v>
      </c>
      <c r="E50" s="212" t="s">
        <v>462</v>
      </c>
      <c r="F50" s="209">
        <v>1342</v>
      </c>
      <c r="G50" s="197" t="s">
        <v>83</v>
      </c>
      <c r="H50" s="300" t="s">
        <v>367</v>
      </c>
      <c r="I50" s="32" t="s">
        <v>411</v>
      </c>
      <c r="J50" s="156" t="s">
        <v>198</v>
      </c>
      <c r="K50" s="336">
        <v>1</v>
      </c>
      <c r="L50" s="57">
        <f t="shared" si="2"/>
        <v>488611.1643</v>
      </c>
      <c r="M50" s="274">
        <v>500000</v>
      </c>
      <c r="N50" s="151"/>
      <c r="O50" s="151">
        <v>400</v>
      </c>
      <c r="P50" s="158"/>
      <c r="Q50" s="158"/>
      <c r="R50" s="158"/>
      <c r="S50" s="158"/>
      <c r="T50" s="159">
        <v>1</v>
      </c>
      <c r="U50" s="151"/>
      <c r="V50" s="151"/>
      <c r="W50" s="151"/>
      <c r="X50" s="151"/>
      <c r="Y50" s="151"/>
      <c r="Z50" s="24">
        <v>800</v>
      </c>
      <c r="AA50" s="24"/>
      <c r="AB50" s="181">
        <v>483773.43</v>
      </c>
      <c r="AD50" s="219"/>
      <c r="AE50" s="222"/>
      <c r="AF50" s="219"/>
      <c r="AG50" s="321"/>
    </row>
    <row r="51" spans="1:33" ht="63" x14ac:dyDescent="0.25">
      <c r="A51" s="315">
        <v>5.15</v>
      </c>
      <c r="B51" s="308" t="s">
        <v>504</v>
      </c>
      <c r="C51" s="96" t="s">
        <v>423</v>
      </c>
      <c r="D51" s="209">
        <v>1343</v>
      </c>
      <c r="E51" s="212" t="s">
        <v>462</v>
      </c>
      <c r="F51" s="209">
        <v>1343</v>
      </c>
      <c r="G51" s="197" t="s">
        <v>42</v>
      </c>
      <c r="H51" s="300" t="s">
        <v>368</v>
      </c>
      <c r="I51" s="32" t="s">
        <v>411</v>
      </c>
      <c r="J51" s="156" t="s">
        <v>198</v>
      </c>
      <c r="K51" s="336">
        <v>1</v>
      </c>
      <c r="L51" s="57">
        <f t="shared" si="2"/>
        <v>499507.48869999999</v>
      </c>
      <c r="M51" s="274">
        <v>500000</v>
      </c>
      <c r="N51" s="151"/>
      <c r="O51" s="265">
        <v>443.5</v>
      </c>
      <c r="P51" s="158"/>
      <c r="Q51" s="158"/>
      <c r="R51" s="158"/>
      <c r="S51" s="158"/>
      <c r="T51" s="159">
        <v>1</v>
      </c>
      <c r="U51" s="151"/>
      <c r="V51" s="151"/>
      <c r="W51" s="151"/>
      <c r="X51" s="151"/>
      <c r="Y51" s="151"/>
      <c r="Z51" s="24">
        <v>300</v>
      </c>
      <c r="AA51" s="24"/>
      <c r="AB51" s="181">
        <v>494561.87</v>
      </c>
      <c r="AD51" s="219"/>
      <c r="AE51" s="222"/>
      <c r="AF51" s="219"/>
      <c r="AG51" s="324"/>
    </row>
    <row r="52" spans="1:33" ht="47.25" x14ac:dyDescent="0.25">
      <c r="A52" s="310">
        <v>5.16</v>
      </c>
      <c r="B52" s="308" t="s">
        <v>552</v>
      </c>
      <c r="C52" s="96" t="s">
        <v>424</v>
      </c>
      <c r="D52" s="209">
        <v>1344</v>
      </c>
      <c r="E52" s="212" t="s">
        <v>462</v>
      </c>
      <c r="F52" s="209">
        <v>1344</v>
      </c>
      <c r="G52" s="197" t="s">
        <v>82</v>
      </c>
      <c r="H52" s="300" t="s">
        <v>369</v>
      </c>
      <c r="I52" s="32" t="s">
        <v>411</v>
      </c>
      <c r="J52" s="156" t="s">
        <v>198</v>
      </c>
      <c r="K52" s="336">
        <v>1</v>
      </c>
      <c r="L52" s="57">
        <f t="shared" si="2"/>
        <v>498858.94750000001</v>
      </c>
      <c r="M52" s="274">
        <v>500000</v>
      </c>
      <c r="N52" s="151"/>
      <c r="O52" s="151">
        <v>404</v>
      </c>
      <c r="P52" s="158"/>
      <c r="Q52" s="158"/>
      <c r="R52" s="158"/>
      <c r="S52" s="158"/>
      <c r="T52" s="204">
        <v>1</v>
      </c>
      <c r="U52" s="151"/>
      <c r="V52" s="151"/>
      <c r="W52" s="151"/>
      <c r="X52" s="151"/>
      <c r="Y52" s="151"/>
      <c r="Z52" s="24">
        <v>250</v>
      </c>
      <c r="AA52" s="24"/>
      <c r="AB52" s="181">
        <v>493919.75</v>
      </c>
      <c r="AD52" s="219"/>
      <c r="AE52" s="220"/>
      <c r="AF52" s="219"/>
      <c r="AG52" s="324"/>
    </row>
    <row r="53" spans="1:33" ht="47.25" x14ac:dyDescent="0.25">
      <c r="A53" s="315">
        <v>5.17</v>
      </c>
      <c r="B53" s="308" t="s">
        <v>505</v>
      </c>
      <c r="C53" s="96" t="s">
        <v>425</v>
      </c>
      <c r="D53" s="209">
        <v>1345</v>
      </c>
      <c r="E53" s="212" t="s">
        <v>462</v>
      </c>
      <c r="F53" s="209">
        <v>1345</v>
      </c>
      <c r="G53" s="197" t="s">
        <v>81</v>
      </c>
      <c r="H53" s="300" t="s">
        <v>370</v>
      </c>
      <c r="I53" s="32" t="s">
        <v>411</v>
      </c>
      <c r="J53" s="156" t="s">
        <v>198</v>
      </c>
      <c r="K53" s="336">
        <v>1</v>
      </c>
      <c r="L53" s="57">
        <f t="shared" si="2"/>
        <v>499854.36310000002</v>
      </c>
      <c r="M53" s="274">
        <v>500000</v>
      </c>
      <c r="N53" s="151"/>
      <c r="O53" s="151">
        <v>227</v>
      </c>
      <c r="P53" s="158"/>
      <c r="Q53" s="158"/>
      <c r="R53" s="158"/>
      <c r="S53" s="158"/>
      <c r="T53" s="159">
        <v>1</v>
      </c>
      <c r="U53" s="151"/>
      <c r="V53" s="151"/>
      <c r="W53" s="151"/>
      <c r="X53" s="151"/>
      <c r="Y53" s="151"/>
      <c r="Z53" s="24">
        <v>40</v>
      </c>
      <c r="AA53" s="24"/>
      <c r="AB53" s="62">
        <v>494905.31</v>
      </c>
      <c r="AD53" s="219"/>
      <c r="AE53" s="220"/>
      <c r="AF53" s="219"/>
      <c r="AG53" s="321"/>
    </row>
    <row r="54" spans="1:33" ht="45" x14ac:dyDescent="0.25">
      <c r="A54" s="310">
        <v>5.1800000000000104</v>
      </c>
      <c r="B54" s="308" t="s">
        <v>506</v>
      </c>
      <c r="C54" s="96" t="s">
        <v>426</v>
      </c>
      <c r="D54" s="209">
        <v>1346</v>
      </c>
      <c r="E54" s="212" t="s">
        <v>462</v>
      </c>
      <c r="F54" s="209">
        <v>1346</v>
      </c>
      <c r="G54" s="197" t="s">
        <v>315</v>
      </c>
      <c r="H54" s="300" t="s">
        <v>371</v>
      </c>
      <c r="I54" s="32" t="s">
        <v>411</v>
      </c>
      <c r="J54" s="156" t="s">
        <v>198</v>
      </c>
      <c r="K54" s="336">
        <v>1</v>
      </c>
      <c r="L54" s="57">
        <f t="shared" si="2"/>
        <v>498738.36359999998</v>
      </c>
      <c r="M54" s="274">
        <v>500000</v>
      </c>
      <c r="N54" s="151"/>
      <c r="O54" s="151">
        <v>253</v>
      </c>
      <c r="P54" s="158"/>
      <c r="Q54" s="158"/>
      <c r="R54" s="158"/>
      <c r="S54" s="158"/>
      <c r="T54" s="159">
        <v>1</v>
      </c>
      <c r="U54" s="151"/>
      <c r="V54" s="151"/>
      <c r="W54" s="151"/>
      <c r="X54" s="151"/>
      <c r="Y54" s="151"/>
      <c r="Z54" s="24">
        <v>60</v>
      </c>
      <c r="AA54" s="24"/>
      <c r="AB54" s="62">
        <v>493800.36</v>
      </c>
      <c r="AD54" s="219"/>
      <c r="AE54" s="220"/>
      <c r="AF54" s="219"/>
      <c r="AG54" s="324"/>
    </row>
    <row r="55" spans="1:33" ht="63" x14ac:dyDescent="0.25">
      <c r="A55" s="315">
        <v>5.1900000000000102</v>
      </c>
      <c r="B55" s="308" t="s">
        <v>553</v>
      </c>
      <c r="C55" s="96" t="s">
        <v>427</v>
      </c>
      <c r="D55" s="209">
        <v>1347</v>
      </c>
      <c r="E55" s="212" t="s">
        <v>462</v>
      </c>
      <c r="F55" s="209">
        <v>1347</v>
      </c>
      <c r="G55" s="197" t="s">
        <v>79</v>
      </c>
      <c r="H55" s="300" t="s">
        <v>372</v>
      </c>
      <c r="I55" s="32" t="s">
        <v>411</v>
      </c>
      <c r="J55" s="156" t="s">
        <v>198</v>
      </c>
      <c r="K55" s="336">
        <v>1</v>
      </c>
      <c r="L55" s="57">
        <f t="shared" si="2"/>
        <v>498387.71179999999</v>
      </c>
      <c r="M55" s="274">
        <v>500000</v>
      </c>
      <c r="N55" s="151"/>
      <c r="O55" s="151">
        <v>228</v>
      </c>
      <c r="P55" s="158"/>
      <c r="Q55" s="158"/>
      <c r="R55" s="158"/>
      <c r="S55" s="158"/>
      <c r="T55" s="159">
        <v>1</v>
      </c>
      <c r="U55" s="151"/>
      <c r="V55" s="151"/>
      <c r="W55" s="151"/>
      <c r="X55" s="151"/>
      <c r="Y55" s="151"/>
      <c r="Z55" s="24">
        <v>200</v>
      </c>
      <c r="AA55" s="24"/>
      <c r="AB55" s="181">
        <v>493453.18</v>
      </c>
      <c r="AD55" s="219"/>
      <c r="AE55" s="220"/>
      <c r="AF55" s="219"/>
      <c r="AG55" s="324"/>
    </row>
    <row r="56" spans="1:33" ht="45" x14ac:dyDescent="0.25">
      <c r="A56" s="315">
        <v>5.2</v>
      </c>
      <c r="B56" s="308" t="s">
        <v>554</v>
      </c>
      <c r="C56" s="96" t="s">
        <v>428</v>
      </c>
      <c r="D56" s="209">
        <v>1349</v>
      </c>
      <c r="E56" s="212" t="s">
        <v>462</v>
      </c>
      <c r="F56" s="209">
        <v>1349</v>
      </c>
      <c r="G56" s="197" t="s">
        <v>40</v>
      </c>
      <c r="H56" s="300" t="s">
        <v>373</v>
      </c>
      <c r="I56" s="32" t="s">
        <v>411</v>
      </c>
      <c r="J56" s="156" t="s">
        <v>198</v>
      </c>
      <c r="K56" s="336">
        <v>1</v>
      </c>
      <c r="L56" s="57">
        <f t="shared" si="2"/>
        <v>499083.98560000001</v>
      </c>
      <c r="M56" s="274">
        <v>500000</v>
      </c>
      <c r="N56" s="151"/>
      <c r="O56" s="151">
        <v>235</v>
      </c>
      <c r="P56" s="158"/>
      <c r="Q56" s="158"/>
      <c r="R56" s="158"/>
      <c r="S56" s="158"/>
      <c r="T56" s="159">
        <v>1</v>
      </c>
      <c r="U56" s="151"/>
      <c r="V56" s="151"/>
      <c r="W56" s="151"/>
      <c r="X56" s="151"/>
      <c r="Y56" s="151"/>
      <c r="Z56" s="24">
        <v>185</v>
      </c>
      <c r="AA56" s="24"/>
      <c r="AB56" s="181">
        <v>494142.56</v>
      </c>
      <c r="AD56" s="219"/>
      <c r="AE56" s="220"/>
      <c r="AF56" s="219"/>
      <c r="AG56" s="324"/>
    </row>
    <row r="57" spans="1:33" ht="78.75" x14ac:dyDescent="0.25">
      <c r="A57" s="310">
        <v>5.21</v>
      </c>
      <c r="B57" s="308" t="s">
        <v>507</v>
      </c>
      <c r="C57" s="96" t="s">
        <v>429</v>
      </c>
      <c r="D57" s="209">
        <v>1353</v>
      </c>
      <c r="E57" s="212" t="s">
        <v>462</v>
      </c>
      <c r="F57" s="209">
        <v>1353</v>
      </c>
      <c r="G57" s="197" t="s">
        <v>65</v>
      </c>
      <c r="H57" s="300" t="s">
        <v>374</v>
      </c>
      <c r="I57" s="32" t="s">
        <v>411</v>
      </c>
      <c r="J57" s="156" t="s">
        <v>198</v>
      </c>
      <c r="K57" s="336">
        <v>1</v>
      </c>
      <c r="L57" s="57">
        <f t="shared" si="2"/>
        <v>498669.32</v>
      </c>
      <c r="M57" s="274">
        <v>500000</v>
      </c>
      <c r="N57" s="151"/>
      <c r="O57" s="151">
        <v>234</v>
      </c>
      <c r="P57" s="158"/>
      <c r="Q57" s="158"/>
      <c r="R57" s="158"/>
      <c r="S57" s="158"/>
      <c r="T57" s="159">
        <v>1</v>
      </c>
      <c r="U57" s="151"/>
      <c r="V57" s="151"/>
      <c r="W57" s="151"/>
      <c r="X57" s="151"/>
      <c r="Y57" s="151"/>
      <c r="Z57" s="24">
        <v>300</v>
      </c>
      <c r="AA57" s="24"/>
      <c r="AB57" s="181">
        <v>493732</v>
      </c>
      <c r="AD57" s="219"/>
      <c r="AE57" s="222"/>
      <c r="AF57" s="219"/>
      <c r="AG57" s="324"/>
    </row>
    <row r="58" spans="1:33" ht="45" x14ac:dyDescent="0.25">
      <c r="A58" s="315">
        <v>5.22</v>
      </c>
      <c r="B58" s="308" t="s">
        <v>508</v>
      </c>
      <c r="C58" s="96" t="s">
        <v>430</v>
      </c>
      <c r="D58" s="209">
        <v>1354</v>
      </c>
      <c r="E58" s="212" t="s">
        <v>462</v>
      </c>
      <c r="F58" s="209">
        <v>1354</v>
      </c>
      <c r="G58" s="197" t="s">
        <v>66</v>
      </c>
      <c r="H58" s="300" t="s">
        <v>375</v>
      </c>
      <c r="I58" s="32" t="s">
        <v>411</v>
      </c>
      <c r="J58" s="156" t="s">
        <v>198</v>
      </c>
      <c r="K58" s="336">
        <v>1</v>
      </c>
      <c r="L58" s="57">
        <f t="shared" si="2"/>
        <v>498991.24739999999</v>
      </c>
      <c r="M58" s="274">
        <v>500000</v>
      </c>
      <c r="N58" s="151"/>
      <c r="O58" s="151">
        <v>200</v>
      </c>
      <c r="P58" s="158"/>
      <c r="Q58" s="158"/>
      <c r="R58" s="158"/>
      <c r="S58" s="158"/>
      <c r="T58" s="344">
        <v>1</v>
      </c>
      <c r="U58" s="151">
        <v>1</v>
      </c>
      <c r="V58" s="151"/>
      <c r="W58" s="151"/>
      <c r="X58" s="151"/>
      <c r="Y58" s="151"/>
      <c r="Z58" s="24">
        <v>150</v>
      </c>
      <c r="AA58" s="24"/>
      <c r="AB58" s="181">
        <v>494050.74</v>
      </c>
      <c r="AD58" s="219"/>
      <c r="AE58" s="222"/>
      <c r="AF58" s="219"/>
      <c r="AG58" s="324"/>
    </row>
    <row r="59" spans="1:33" ht="47.25" x14ac:dyDescent="0.25">
      <c r="A59" s="310">
        <v>5.23</v>
      </c>
      <c r="B59" s="316" t="s">
        <v>555</v>
      </c>
      <c r="C59" s="96" t="s">
        <v>431</v>
      </c>
      <c r="D59" s="209">
        <v>1355</v>
      </c>
      <c r="E59" s="212" t="s">
        <v>462</v>
      </c>
      <c r="F59" s="209">
        <v>1355</v>
      </c>
      <c r="G59" s="198" t="s">
        <v>49</v>
      </c>
      <c r="H59" s="300" t="s">
        <v>376</v>
      </c>
      <c r="I59" s="32" t="s">
        <v>410</v>
      </c>
      <c r="J59" s="156" t="s">
        <v>198</v>
      </c>
      <c r="K59" s="336"/>
      <c r="L59" s="57">
        <f t="shared" si="2"/>
        <v>0</v>
      </c>
      <c r="M59" s="274">
        <v>500000</v>
      </c>
      <c r="N59" s="151"/>
      <c r="O59" s="151"/>
      <c r="P59" s="158">
        <v>1</v>
      </c>
      <c r="Q59" s="158"/>
      <c r="R59" s="158"/>
      <c r="S59" s="158"/>
      <c r="T59" s="159"/>
      <c r="U59" s="151"/>
      <c r="V59" s="151"/>
      <c r="W59" s="151"/>
      <c r="X59" s="151"/>
      <c r="Y59" s="151"/>
      <c r="Z59" s="24">
        <v>80</v>
      </c>
      <c r="AA59" s="24"/>
      <c r="AB59" s="181"/>
      <c r="AD59" s="219"/>
      <c r="AE59" s="222"/>
      <c r="AF59" s="219"/>
      <c r="AG59" s="322"/>
    </row>
    <row r="60" spans="1:33" ht="31.5" x14ac:dyDescent="0.25">
      <c r="A60" s="315">
        <v>5.24</v>
      </c>
      <c r="B60" s="308" t="s">
        <v>509</v>
      </c>
      <c r="C60" s="96" t="s">
        <v>573</v>
      </c>
      <c r="D60" s="209">
        <v>1357</v>
      </c>
      <c r="E60" s="212" t="s">
        <v>462</v>
      </c>
      <c r="F60" s="209">
        <v>1357</v>
      </c>
      <c r="G60" s="197" t="s">
        <v>408</v>
      </c>
      <c r="H60" s="300" t="s">
        <v>377</v>
      </c>
      <c r="I60" s="32" t="s">
        <v>411</v>
      </c>
      <c r="J60" s="156" t="s">
        <v>198</v>
      </c>
      <c r="K60" s="336">
        <v>1</v>
      </c>
      <c r="L60" s="57">
        <f t="shared" si="2"/>
        <v>499610.15520000004</v>
      </c>
      <c r="M60" s="274">
        <v>500000</v>
      </c>
      <c r="N60" s="151"/>
      <c r="O60" s="151"/>
      <c r="P60" s="158">
        <v>1</v>
      </c>
      <c r="Q60" s="158"/>
      <c r="R60" s="158"/>
      <c r="S60" s="158"/>
      <c r="T60" s="159"/>
      <c r="U60" s="151"/>
      <c r="V60" s="151"/>
      <c r="W60" s="151"/>
      <c r="X60" s="151"/>
      <c r="Y60" s="151"/>
      <c r="Z60" s="24">
        <v>85</v>
      </c>
      <c r="AA60" s="24"/>
      <c r="AB60" s="181">
        <v>494663.52</v>
      </c>
      <c r="AD60" s="219"/>
      <c r="AE60" s="220"/>
      <c r="AF60" s="219"/>
      <c r="AG60" s="321"/>
    </row>
    <row r="61" spans="1:33" ht="78.75" x14ac:dyDescent="0.25">
      <c r="A61" s="310">
        <v>5.25</v>
      </c>
      <c r="B61" s="308" t="s">
        <v>510</v>
      </c>
      <c r="C61" s="96" t="s">
        <v>432</v>
      </c>
      <c r="D61" s="209">
        <v>1358</v>
      </c>
      <c r="E61" s="212" t="s">
        <v>462</v>
      </c>
      <c r="F61" s="209">
        <v>1358</v>
      </c>
      <c r="G61" s="197" t="s">
        <v>75</v>
      </c>
      <c r="H61" s="300" t="s">
        <v>378</v>
      </c>
      <c r="I61" s="32" t="s">
        <v>411</v>
      </c>
      <c r="J61" s="156" t="s">
        <v>198</v>
      </c>
      <c r="K61" s="336">
        <v>1</v>
      </c>
      <c r="L61" s="57">
        <f t="shared" si="2"/>
        <v>497946.37210000004</v>
      </c>
      <c r="M61" s="274">
        <v>500000</v>
      </c>
      <c r="N61" s="151"/>
      <c r="O61" s="151">
        <v>182</v>
      </c>
      <c r="P61" s="158"/>
      <c r="Q61" s="158"/>
      <c r="R61" s="158"/>
      <c r="S61" s="158"/>
      <c r="T61" s="159">
        <v>1</v>
      </c>
      <c r="U61" s="151"/>
      <c r="V61" s="151"/>
      <c r="W61" s="151"/>
      <c r="X61" s="151"/>
      <c r="Y61" s="151"/>
      <c r="Z61" s="24">
        <v>55</v>
      </c>
      <c r="AA61" s="24"/>
      <c r="AB61" s="181">
        <v>493016.21</v>
      </c>
      <c r="AD61" s="219"/>
      <c r="AE61" s="220"/>
      <c r="AF61" s="219"/>
      <c r="AG61" s="324"/>
    </row>
    <row r="62" spans="1:33" ht="47.25" x14ac:dyDescent="0.25">
      <c r="A62" s="315">
        <v>5.26</v>
      </c>
      <c r="B62" s="308" t="s">
        <v>511</v>
      </c>
      <c r="C62" s="96" t="s">
        <v>433</v>
      </c>
      <c r="D62" s="209">
        <v>1359</v>
      </c>
      <c r="E62" s="212" t="s">
        <v>462</v>
      </c>
      <c r="F62" s="209">
        <v>1359</v>
      </c>
      <c r="G62" s="197" t="s">
        <v>74</v>
      </c>
      <c r="H62" s="300" t="s">
        <v>379</v>
      </c>
      <c r="I62" s="32" t="s">
        <v>411</v>
      </c>
      <c r="J62" s="156" t="s">
        <v>198</v>
      </c>
      <c r="K62" s="336">
        <v>1</v>
      </c>
      <c r="L62" s="57">
        <f t="shared" si="2"/>
        <v>499257.73590000003</v>
      </c>
      <c r="M62" s="274">
        <v>500000</v>
      </c>
      <c r="N62" s="151"/>
      <c r="O62" s="265">
        <v>192.5</v>
      </c>
      <c r="P62" s="158"/>
      <c r="Q62" s="158"/>
      <c r="R62" s="158"/>
      <c r="S62" s="158"/>
      <c r="T62" s="159">
        <v>1</v>
      </c>
      <c r="U62" s="151"/>
      <c r="V62" s="151"/>
      <c r="W62" s="151"/>
      <c r="X62" s="151"/>
      <c r="Y62" s="151"/>
      <c r="Z62" s="24">
        <v>3000</v>
      </c>
      <c r="AA62" s="24"/>
      <c r="AB62" s="62">
        <v>494314.59</v>
      </c>
      <c r="AD62" s="219"/>
      <c r="AE62" s="220"/>
      <c r="AF62" s="219"/>
      <c r="AG62" s="324"/>
    </row>
    <row r="63" spans="1:33" ht="47.25" x14ac:dyDescent="0.25">
      <c r="A63" s="310">
        <v>5.27</v>
      </c>
      <c r="B63" s="308" t="s">
        <v>512</v>
      </c>
      <c r="C63" s="96" t="s">
        <v>434</v>
      </c>
      <c r="D63" s="209">
        <v>1360</v>
      </c>
      <c r="E63" s="212" t="s">
        <v>462</v>
      </c>
      <c r="F63" s="209">
        <v>1360</v>
      </c>
      <c r="G63" s="197" t="s">
        <v>54</v>
      </c>
      <c r="H63" s="300" t="s">
        <v>380</v>
      </c>
      <c r="I63" s="32" t="s">
        <v>411</v>
      </c>
      <c r="J63" s="156" t="s">
        <v>198</v>
      </c>
      <c r="K63" s="336">
        <v>1</v>
      </c>
      <c r="L63" s="57">
        <f t="shared" si="2"/>
        <v>499490.66210000002</v>
      </c>
      <c r="M63" s="274">
        <v>500000</v>
      </c>
      <c r="N63" s="151"/>
      <c r="O63" s="151">
        <v>356</v>
      </c>
      <c r="P63" s="158"/>
      <c r="Q63" s="158"/>
      <c r="R63" s="158"/>
      <c r="S63" s="158"/>
      <c r="T63" s="159">
        <v>1</v>
      </c>
      <c r="U63" s="151"/>
      <c r="V63" s="151"/>
      <c r="W63" s="151"/>
      <c r="X63" s="151"/>
      <c r="Y63" s="151"/>
      <c r="Z63" s="24">
        <v>500</v>
      </c>
      <c r="AA63" s="24"/>
      <c r="AB63" s="62">
        <v>494545.21</v>
      </c>
      <c r="AD63" s="219"/>
      <c r="AE63" s="220"/>
      <c r="AF63" s="219"/>
      <c r="AG63" s="324"/>
    </row>
    <row r="64" spans="1:33" ht="47.25" x14ac:dyDescent="0.25">
      <c r="A64" s="315">
        <v>5.28</v>
      </c>
      <c r="B64" s="308" t="s">
        <v>556</v>
      </c>
      <c r="C64" s="96" t="s">
        <v>435</v>
      </c>
      <c r="D64" s="209">
        <v>1361</v>
      </c>
      <c r="E64" s="212" t="s">
        <v>462</v>
      </c>
      <c r="F64" s="209">
        <v>1361</v>
      </c>
      <c r="G64" s="198" t="s">
        <v>45</v>
      </c>
      <c r="H64" s="300" t="s">
        <v>381</v>
      </c>
      <c r="I64" s="32" t="s">
        <v>411</v>
      </c>
      <c r="J64" s="156" t="s">
        <v>198</v>
      </c>
      <c r="K64" s="336">
        <v>1</v>
      </c>
      <c r="L64" s="57">
        <f t="shared" si="2"/>
        <v>499395.1666</v>
      </c>
      <c r="M64" s="274">
        <v>500000</v>
      </c>
      <c r="N64" s="151"/>
      <c r="O64" s="266">
        <v>181.25</v>
      </c>
      <c r="P64" s="158">
        <v>1</v>
      </c>
      <c r="Q64" s="158"/>
      <c r="R64" s="158"/>
      <c r="S64" s="158"/>
      <c r="T64" s="159"/>
      <c r="U64" s="151"/>
      <c r="V64" s="151"/>
      <c r="W64" s="151"/>
      <c r="X64" s="151"/>
      <c r="Y64" s="151"/>
      <c r="Z64" s="24">
        <v>150</v>
      </c>
      <c r="AA64" s="24"/>
      <c r="AB64" s="181">
        <v>494450.66</v>
      </c>
      <c r="AD64" s="219"/>
      <c r="AE64" s="220"/>
      <c r="AF64" s="219"/>
      <c r="AG64" s="322"/>
    </row>
    <row r="65" spans="1:33" ht="75" x14ac:dyDescent="0.25">
      <c r="A65" s="310">
        <v>5.29</v>
      </c>
      <c r="B65" s="308" t="s">
        <v>557</v>
      </c>
      <c r="C65" s="96" t="s">
        <v>436</v>
      </c>
      <c r="D65" s="209">
        <v>1370</v>
      </c>
      <c r="E65" s="212" t="s">
        <v>462</v>
      </c>
      <c r="F65" s="209">
        <v>1370</v>
      </c>
      <c r="G65" s="197" t="s">
        <v>317</v>
      </c>
      <c r="H65" s="300" t="s">
        <v>382</v>
      </c>
      <c r="I65" s="32" t="s">
        <v>411</v>
      </c>
      <c r="J65" s="156" t="s">
        <v>198</v>
      </c>
      <c r="K65" s="336">
        <v>1</v>
      </c>
      <c r="L65" s="57">
        <f t="shared" si="2"/>
        <v>499582.20849999995</v>
      </c>
      <c r="M65" s="274">
        <v>500000</v>
      </c>
      <c r="N65" s="151"/>
      <c r="O65" s="266">
        <v>105.75</v>
      </c>
      <c r="P65" s="158"/>
      <c r="Q65" s="158"/>
      <c r="R65" s="158"/>
      <c r="S65" s="158"/>
      <c r="T65" s="159">
        <v>1</v>
      </c>
      <c r="U65" s="151"/>
      <c r="V65" s="151"/>
      <c r="W65" s="151"/>
      <c r="X65" s="151"/>
      <c r="Y65" s="151"/>
      <c r="Z65" s="24">
        <v>1500</v>
      </c>
      <c r="AA65" s="24"/>
      <c r="AB65" s="181">
        <v>494635.85</v>
      </c>
      <c r="AD65" s="219"/>
      <c r="AE65" s="220"/>
      <c r="AF65" s="219"/>
      <c r="AG65" s="324"/>
    </row>
    <row r="66" spans="1:33" ht="31.5" x14ac:dyDescent="0.25">
      <c r="A66" s="315">
        <v>5.3</v>
      </c>
      <c r="B66" s="308" t="s">
        <v>513</v>
      </c>
      <c r="C66" s="96" t="s">
        <v>437</v>
      </c>
      <c r="D66" s="209">
        <v>1371</v>
      </c>
      <c r="E66" s="212" t="s">
        <v>462</v>
      </c>
      <c r="F66" s="209">
        <v>1371</v>
      </c>
      <c r="G66" s="197" t="s">
        <v>14</v>
      </c>
      <c r="H66" s="200" t="s">
        <v>383</v>
      </c>
      <c r="I66" s="32" t="s">
        <v>411</v>
      </c>
      <c r="J66" s="156" t="s">
        <v>198</v>
      </c>
      <c r="K66" s="336">
        <v>1</v>
      </c>
      <c r="L66" s="57">
        <f t="shared" si="2"/>
        <v>499507.48869999999</v>
      </c>
      <c r="M66" s="274">
        <v>500000</v>
      </c>
      <c r="N66" s="151"/>
      <c r="O66" s="265">
        <v>443.5</v>
      </c>
      <c r="P66" s="158"/>
      <c r="Q66" s="158"/>
      <c r="R66" s="158"/>
      <c r="S66" s="158"/>
      <c r="T66" s="159">
        <v>1</v>
      </c>
      <c r="U66" s="151"/>
      <c r="V66" s="151"/>
      <c r="W66" s="151"/>
      <c r="X66" s="151"/>
      <c r="Y66" s="151"/>
      <c r="Z66" s="24">
        <v>50</v>
      </c>
      <c r="AA66" s="24"/>
      <c r="AB66" s="181">
        <v>494561.87</v>
      </c>
      <c r="AD66" s="219"/>
      <c r="AE66" s="220"/>
      <c r="AF66" s="219"/>
      <c r="AG66" s="662"/>
    </row>
    <row r="67" spans="1:33" ht="31.5" x14ac:dyDescent="0.25">
      <c r="A67" s="310">
        <v>5.31</v>
      </c>
      <c r="B67" s="308" t="s">
        <v>558</v>
      </c>
      <c r="C67" s="96" t="s">
        <v>438</v>
      </c>
      <c r="D67" s="209">
        <v>1372</v>
      </c>
      <c r="E67" s="212" t="s">
        <v>462</v>
      </c>
      <c r="F67" s="209">
        <v>1372</v>
      </c>
      <c r="G67" s="197" t="s">
        <v>318</v>
      </c>
      <c r="H67" s="300" t="s">
        <v>384</v>
      </c>
      <c r="I67" s="32" t="s">
        <v>411</v>
      </c>
      <c r="J67" s="156" t="s">
        <v>198</v>
      </c>
      <c r="K67" s="336">
        <v>1</v>
      </c>
      <c r="L67" s="57">
        <f t="shared" si="2"/>
        <v>499793.71260000003</v>
      </c>
      <c r="M67" s="274">
        <v>500000</v>
      </c>
      <c r="N67" s="151"/>
      <c r="O67" s="265">
        <v>228.5</v>
      </c>
      <c r="P67" s="158"/>
      <c r="Q67" s="158"/>
      <c r="R67" s="158"/>
      <c r="S67" s="158"/>
      <c r="T67" s="159">
        <v>1</v>
      </c>
      <c r="U67" s="151"/>
      <c r="V67" s="151"/>
      <c r="W67" s="151"/>
      <c r="X67" s="151"/>
      <c r="Y67" s="151"/>
      <c r="Z67" s="24">
        <v>300</v>
      </c>
      <c r="AA67" s="24"/>
      <c r="AB67" s="181">
        <v>494845.26</v>
      </c>
      <c r="AD67" s="219"/>
      <c r="AE67" s="220"/>
      <c r="AF67" s="219"/>
      <c r="AG67" s="662"/>
    </row>
    <row r="68" spans="1:33" ht="47.25" x14ac:dyDescent="0.25">
      <c r="A68" s="315">
        <v>5.32</v>
      </c>
      <c r="B68" s="308" t="s">
        <v>514</v>
      </c>
      <c r="C68" s="96" t="s">
        <v>439</v>
      </c>
      <c r="D68" s="209">
        <v>1395</v>
      </c>
      <c r="E68" s="212" t="s">
        <v>462</v>
      </c>
      <c r="F68" s="209">
        <v>1395</v>
      </c>
      <c r="G68" s="197" t="s">
        <v>321</v>
      </c>
      <c r="H68" s="300" t="s">
        <v>385</v>
      </c>
      <c r="I68" s="32" t="s">
        <v>411</v>
      </c>
      <c r="J68" s="156" t="s">
        <v>198</v>
      </c>
      <c r="K68" s="336">
        <v>1</v>
      </c>
      <c r="L68" s="57">
        <f t="shared" si="2"/>
        <v>499530.05210000003</v>
      </c>
      <c r="M68" s="274">
        <v>500000</v>
      </c>
      <c r="N68" s="151"/>
      <c r="O68" s="151">
        <v>183</v>
      </c>
      <c r="P68" s="158"/>
      <c r="Q68" s="158"/>
      <c r="R68" s="158"/>
      <c r="S68" s="158"/>
      <c r="T68" s="159">
        <v>1</v>
      </c>
      <c r="U68" s="151"/>
      <c r="V68" s="151"/>
      <c r="W68" s="151"/>
      <c r="X68" s="151"/>
      <c r="Y68" s="151"/>
      <c r="Z68" s="24">
        <v>188</v>
      </c>
      <c r="AA68" s="24"/>
      <c r="AB68" s="182">
        <v>494584.21</v>
      </c>
      <c r="AD68" s="219"/>
      <c r="AE68" s="220"/>
      <c r="AF68" s="219"/>
      <c r="AG68" s="324"/>
    </row>
    <row r="69" spans="1:33" ht="31.5" x14ac:dyDescent="0.25">
      <c r="A69" s="310">
        <v>5.33</v>
      </c>
      <c r="B69" s="308" t="s">
        <v>515</v>
      </c>
      <c r="C69" s="96" t="s">
        <v>440</v>
      </c>
      <c r="D69" s="209">
        <v>1397</v>
      </c>
      <c r="E69" s="212" t="s">
        <v>462</v>
      </c>
      <c r="F69" s="209">
        <v>1397</v>
      </c>
      <c r="G69" s="197" t="s">
        <v>409</v>
      </c>
      <c r="H69" s="300" t="s">
        <v>386</v>
      </c>
      <c r="I69" s="32" t="s">
        <v>411</v>
      </c>
      <c r="J69" s="156" t="s">
        <v>198</v>
      </c>
      <c r="K69" s="336">
        <v>1</v>
      </c>
      <c r="L69" s="57">
        <f t="shared" si="2"/>
        <v>499516.51809999999</v>
      </c>
      <c r="M69" s="274">
        <v>500000</v>
      </c>
      <c r="N69" s="151"/>
      <c r="O69" s="151">
        <v>213</v>
      </c>
      <c r="P69" s="158"/>
      <c r="Q69" s="158"/>
      <c r="R69" s="158"/>
      <c r="S69" s="158"/>
      <c r="T69" s="159">
        <v>1</v>
      </c>
      <c r="U69" s="151"/>
      <c r="V69" s="151"/>
      <c r="W69" s="151"/>
      <c r="X69" s="151"/>
      <c r="Y69" s="151"/>
      <c r="Z69" s="24">
        <v>150</v>
      </c>
      <c r="AA69" s="24"/>
      <c r="AB69" s="182">
        <v>494570.81</v>
      </c>
      <c r="AD69" s="219"/>
      <c r="AE69" s="220"/>
      <c r="AF69" s="219"/>
      <c r="AG69" s="324"/>
    </row>
    <row r="70" spans="1:33" ht="45" x14ac:dyDescent="0.25">
      <c r="A70" s="315">
        <v>5.34</v>
      </c>
      <c r="B70" s="308" t="s">
        <v>516</v>
      </c>
      <c r="C70" s="96" t="s">
        <v>441</v>
      </c>
      <c r="D70" s="209">
        <v>1398</v>
      </c>
      <c r="E70" s="212" t="s">
        <v>462</v>
      </c>
      <c r="F70" s="209">
        <v>1398</v>
      </c>
      <c r="G70" s="197" t="s">
        <v>33</v>
      </c>
      <c r="H70" s="300" t="s">
        <v>387</v>
      </c>
      <c r="I70" s="32" t="s">
        <v>411</v>
      </c>
      <c r="J70" s="156" t="s">
        <v>198</v>
      </c>
      <c r="K70" s="336">
        <v>1</v>
      </c>
      <c r="L70" s="57">
        <f t="shared" si="2"/>
        <v>498858.9374</v>
      </c>
      <c r="M70" s="274">
        <v>500000</v>
      </c>
      <c r="N70" s="151"/>
      <c r="O70" s="151">
        <v>404</v>
      </c>
      <c r="P70" s="158"/>
      <c r="Q70" s="158"/>
      <c r="R70" s="158"/>
      <c r="S70" s="158"/>
      <c r="T70" s="159">
        <v>1</v>
      </c>
      <c r="U70" s="151"/>
      <c r="V70" s="151"/>
      <c r="W70" s="151"/>
      <c r="X70" s="151"/>
      <c r="Y70" s="151"/>
      <c r="Z70" s="24">
        <v>150</v>
      </c>
      <c r="AA70" s="24"/>
      <c r="AB70" s="182">
        <v>493919.74</v>
      </c>
      <c r="AD70" s="219"/>
      <c r="AE70" s="220"/>
      <c r="AF70" s="219"/>
      <c r="AG70" s="324"/>
    </row>
    <row r="71" spans="1:33" ht="63" x14ac:dyDescent="0.25">
      <c r="A71" s="310">
        <v>5.35</v>
      </c>
      <c r="B71" s="308" t="s">
        <v>559</v>
      </c>
      <c r="C71" s="96" t="s">
        <v>442</v>
      </c>
      <c r="D71" s="209">
        <v>1399</v>
      </c>
      <c r="E71" s="212" t="s">
        <v>462</v>
      </c>
      <c r="F71" s="209">
        <v>1399</v>
      </c>
      <c r="G71" s="197" t="s">
        <v>323</v>
      </c>
      <c r="H71" s="300" t="s">
        <v>388</v>
      </c>
      <c r="I71" s="32" t="s">
        <v>411</v>
      </c>
      <c r="J71" s="156" t="s">
        <v>198</v>
      </c>
      <c r="K71" s="336">
        <v>1</v>
      </c>
      <c r="L71" s="57">
        <f t="shared" si="2"/>
        <v>499582.19840000005</v>
      </c>
      <c r="M71" s="274">
        <v>500000</v>
      </c>
      <c r="N71" s="151"/>
      <c r="O71" s="151">
        <v>233</v>
      </c>
      <c r="P71" s="158">
        <v>1</v>
      </c>
      <c r="Q71" s="158"/>
      <c r="R71" s="158"/>
      <c r="S71" s="158"/>
      <c r="T71" s="159"/>
      <c r="U71" s="151"/>
      <c r="V71" s="151"/>
      <c r="W71" s="151"/>
      <c r="X71" s="151"/>
      <c r="Y71" s="151"/>
      <c r="Z71" s="24">
        <v>25</v>
      </c>
      <c r="AA71" s="24"/>
      <c r="AB71" s="182">
        <v>494635.84</v>
      </c>
      <c r="AD71" s="219"/>
      <c r="AE71" s="220"/>
      <c r="AF71" s="219"/>
      <c r="AG71" s="324"/>
    </row>
    <row r="72" spans="1:33" ht="75" x14ac:dyDescent="0.25">
      <c r="A72" s="315">
        <v>5.36</v>
      </c>
      <c r="B72" s="308" t="s">
        <v>560</v>
      </c>
      <c r="C72" s="96" t="s">
        <v>443</v>
      </c>
      <c r="D72" s="209">
        <v>1400</v>
      </c>
      <c r="E72" s="212" t="s">
        <v>462</v>
      </c>
      <c r="F72" s="209">
        <v>1400</v>
      </c>
      <c r="G72" s="198" t="s">
        <v>4</v>
      </c>
      <c r="H72" s="300" t="s">
        <v>389</v>
      </c>
      <c r="I72" s="32" t="s">
        <v>411</v>
      </c>
      <c r="J72" s="156" t="s">
        <v>198</v>
      </c>
      <c r="K72" s="336"/>
      <c r="L72" s="57">
        <f t="shared" si="2"/>
        <v>0</v>
      </c>
      <c r="M72" s="274">
        <v>500000</v>
      </c>
      <c r="N72" s="151"/>
      <c r="O72" s="151"/>
      <c r="P72" s="158">
        <v>1</v>
      </c>
      <c r="Q72" s="158"/>
      <c r="R72" s="158"/>
      <c r="S72" s="158"/>
      <c r="T72" s="159"/>
      <c r="U72" s="151"/>
      <c r="V72" s="151"/>
      <c r="W72" s="151"/>
      <c r="X72" s="151"/>
      <c r="Y72" s="151"/>
      <c r="Z72" s="24">
        <v>150</v>
      </c>
      <c r="AA72" s="24"/>
      <c r="AB72" s="182"/>
      <c r="AD72" s="219"/>
      <c r="AE72" s="220"/>
      <c r="AF72" s="219"/>
      <c r="AG72" s="322"/>
    </row>
    <row r="73" spans="1:33" ht="31.5" x14ac:dyDescent="0.25">
      <c r="A73" s="310">
        <v>5.37</v>
      </c>
      <c r="B73" s="308" t="s">
        <v>561</v>
      </c>
      <c r="C73" s="96" t="s">
        <v>444</v>
      </c>
      <c r="D73" s="210">
        <v>1401</v>
      </c>
      <c r="E73" s="212" t="s">
        <v>462</v>
      </c>
      <c r="F73" s="210">
        <v>1401</v>
      </c>
      <c r="G73" s="197" t="s">
        <v>53</v>
      </c>
      <c r="H73" s="200" t="s">
        <v>390</v>
      </c>
      <c r="I73" s="32" t="s">
        <v>411</v>
      </c>
      <c r="J73" s="156" t="s">
        <v>198</v>
      </c>
      <c r="K73" s="336">
        <v>1</v>
      </c>
      <c r="L73" s="57">
        <f t="shared" si="2"/>
        <v>499476.7746</v>
      </c>
      <c r="M73" s="274">
        <v>500000</v>
      </c>
      <c r="N73" s="151"/>
      <c r="O73" s="265">
        <v>228.5</v>
      </c>
      <c r="P73" s="158"/>
      <c r="Q73" s="158"/>
      <c r="R73" s="158"/>
      <c r="S73" s="158"/>
      <c r="T73" s="159">
        <v>1</v>
      </c>
      <c r="U73" s="151"/>
      <c r="V73" s="151"/>
      <c r="W73" s="151"/>
      <c r="X73" s="151"/>
      <c r="Y73" s="151"/>
      <c r="Z73" s="24">
        <v>50</v>
      </c>
      <c r="AA73" s="24"/>
      <c r="AB73" s="62">
        <v>494531.46</v>
      </c>
      <c r="AD73" s="223"/>
      <c r="AE73" s="220"/>
      <c r="AF73" s="223"/>
      <c r="AG73" s="324"/>
    </row>
    <row r="74" spans="1:33" ht="60" x14ac:dyDescent="0.25">
      <c r="A74" s="315">
        <v>5.38</v>
      </c>
      <c r="B74" s="308" t="s">
        <v>562</v>
      </c>
      <c r="C74" s="96" t="s">
        <v>445</v>
      </c>
      <c r="D74" s="209">
        <v>1402</v>
      </c>
      <c r="E74" s="212" t="s">
        <v>462</v>
      </c>
      <c r="F74" s="209">
        <v>1402</v>
      </c>
      <c r="G74" s="197" t="s">
        <v>67</v>
      </c>
      <c r="H74" s="300" t="s">
        <v>391</v>
      </c>
      <c r="I74" s="32" t="s">
        <v>411</v>
      </c>
      <c r="J74" s="156" t="s">
        <v>198</v>
      </c>
      <c r="K74" s="336">
        <v>1</v>
      </c>
      <c r="L74" s="57">
        <f t="shared" si="2"/>
        <v>499620.40669999999</v>
      </c>
      <c r="M74" s="274">
        <v>500000</v>
      </c>
      <c r="N74" s="151"/>
      <c r="O74" s="151">
        <v>443</v>
      </c>
      <c r="P74" s="158"/>
      <c r="Q74" s="158"/>
      <c r="R74" s="158"/>
      <c r="S74" s="158"/>
      <c r="T74" s="159">
        <v>1</v>
      </c>
      <c r="U74" s="151"/>
      <c r="V74" s="151"/>
      <c r="W74" s="151"/>
      <c r="X74" s="151"/>
      <c r="Y74" s="151"/>
      <c r="Z74" s="24">
        <v>210</v>
      </c>
      <c r="AA74" s="24"/>
      <c r="AB74" s="181">
        <v>494673.67</v>
      </c>
      <c r="AD74" s="219"/>
      <c r="AE74" s="220"/>
      <c r="AF74" s="219"/>
      <c r="AG74" s="324"/>
    </row>
    <row r="75" spans="1:33" ht="60" x14ac:dyDescent="0.25">
      <c r="A75" s="310">
        <v>5.39</v>
      </c>
      <c r="B75" s="308" t="s">
        <v>563</v>
      </c>
      <c r="C75" s="96" t="s">
        <v>353</v>
      </c>
      <c r="D75" s="209">
        <v>1405</v>
      </c>
      <c r="E75" s="212" t="s">
        <v>462</v>
      </c>
      <c r="F75" s="209">
        <v>1405</v>
      </c>
      <c r="G75" s="197" t="s">
        <v>92</v>
      </c>
      <c r="H75" s="300" t="s">
        <v>392</v>
      </c>
      <c r="I75" s="32" t="s">
        <v>411</v>
      </c>
      <c r="J75" s="156" t="s">
        <v>198</v>
      </c>
      <c r="K75" s="336"/>
      <c r="L75" s="57">
        <f t="shared" si="2"/>
        <v>0</v>
      </c>
      <c r="M75" s="274">
        <v>350000</v>
      </c>
      <c r="N75" s="151"/>
      <c r="O75" s="151"/>
      <c r="P75" s="158">
        <v>1</v>
      </c>
      <c r="Q75" s="158"/>
      <c r="R75" s="158"/>
      <c r="S75" s="158"/>
      <c r="T75" s="159"/>
      <c r="U75" s="151"/>
      <c r="V75" s="151"/>
      <c r="W75" s="151"/>
      <c r="X75" s="151"/>
      <c r="Y75" s="151"/>
      <c r="Z75" s="24">
        <v>80</v>
      </c>
      <c r="AA75" s="24"/>
      <c r="AB75" s="181"/>
      <c r="AD75" s="219"/>
      <c r="AE75" s="220"/>
      <c r="AF75" s="219"/>
      <c r="AG75" s="321"/>
    </row>
    <row r="76" spans="1:33" ht="31.5" x14ac:dyDescent="0.25">
      <c r="A76" s="315">
        <v>5.4</v>
      </c>
      <c r="B76" s="308" t="s">
        <v>517</v>
      </c>
      <c r="C76" s="96" t="s">
        <v>446</v>
      </c>
      <c r="D76" s="209">
        <v>1409</v>
      </c>
      <c r="E76" s="212" t="s">
        <v>462</v>
      </c>
      <c r="F76" s="209">
        <v>1409</v>
      </c>
      <c r="G76" s="197" t="s">
        <v>324</v>
      </c>
      <c r="H76" s="300" t="s">
        <v>393</v>
      </c>
      <c r="I76" s="32" t="s">
        <v>411</v>
      </c>
      <c r="J76" s="156" t="s">
        <v>198</v>
      </c>
      <c r="K76" s="336">
        <v>1</v>
      </c>
      <c r="L76" s="57">
        <f t="shared" si="2"/>
        <v>499570.98739999998</v>
      </c>
      <c r="M76" s="274">
        <v>500000</v>
      </c>
      <c r="N76" s="151"/>
      <c r="O76" s="266">
        <v>352.5</v>
      </c>
      <c r="P76" s="158"/>
      <c r="Q76" s="158"/>
      <c r="R76" s="158"/>
      <c r="S76" s="158"/>
      <c r="T76" s="159">
        <v>1</v>
      </c>
      <c r="U76" s="151"/>
      <c r="V76" s="151"/>
      <c r="W76" s="151"/>
      <c r="X76" s="151"/>
      <c r="Y76" s="151"/>
      <c r="Z76" s="24">
        <v>350</v>
      </c>
      <c r="AA76" s="24"/>
      <c r="AB76" s="181">
        <v>494624.74</v>
      </c>
      <c r="AD76" s="219"/>
      <c r="AE76" s="220"/>
      <c r="AF76" s="219"/>
      <c r="AG76" s="662"/>
    </row>
    <row r="77" spans="1:33" ht="45" x14ac:dyDescent="0.25">
      <c r="A77" s="310">
        <v>5.41</v>
      </c>
      <c r="B77" s="308" t="s">
        <v>564</v>
      </c>
      <c r="C77" s="96" t="s">
        <v>447</v>
      </c>
      <c r="D77" s="209">
        <v>1411</v>
      </c>
      <c r="E77" s="212" t="s">
        <v>462</v>
      </c>
      <c r="F77" s="209">
        <v>1411</v>
      </c>
      <c r="G77" s="197" t="s">
        <v>51</v>
      </c>
      <c r="H77" s="300" t="s">
        <v>394</v>
      </c>
      <c r="I77" s="32" t="s">
        <v>411</v>
      </c>
      <c r="J77" s="156" t="s">
        <v>198</v>
      </c>
      <c r="K77" s="336">
        <v>1</v>
      </c>
      <c r="L77" s="57">
        <f t="shared" si="2"/>
        <v>499852.99960000004</v>
      </c>
      <c r="M77" s="274">
        <v>500000</v>
      </c>
      <c r="N77" s="151"/>
      <c r="O77" s="151">
        <v>443.75</v>
      </c>
      <c r="P77" s="158"/>
      <c r="Q77" s="158"/>
      <c r="R77" s="158"/>
      <c r="S77" s="158"/>
      <c r="T77" s="159">
        <v>1</v>
      </c>
      <c r="U77" s="151"/>
      <c r="V77" s="151"/>
      <c r="W77" s="151"/>
      <c r="X77" s="151"/>
      <c r="Y77" s="151"/>
      <c r="Z77" s="24">
        <v>200</v>
      </c>
      <c r="AA77" s="24"/>
      <c r="AB77" s="181">
        <v>494903.96</v>
      </c>
      <c r="AD77" s="219"/>
      <c r="AE77" s="220"/>
      <c r="AF77" s="219"/>
      <c r="AG77" s="662"/>
    </row>
    <row r="78" spans="1:33" ht="63" x14ac:dyDescent="0.25">
      <c r="A78" s="315">
        <v>5.42</v>
      </c>
      <c r="B78" s="308" t="s">
        <v>565</v>
      </c>
      <c r="C78" s="96" t="s">
        <v>448</v>
      </c>
      <c r="D78" s="209">
        <v>1413</v>
      </c>
      <c r="E78" s="212" t="s">
        <v>462</v>
      </c>
      <c r="F78" s="209">
        <v>1413</v>
      </c>
      <c r="G78" s="197" t="s">
        <v>73</v>
      </c>
      <c r="H78" s="300" t="s">
        <v>395</v>
      </c>
      <c r="I78" s="32" t="s">
        <v>411</v>
      </c>
      <c r="J78" s="156" t="s">
        <v>198</v>
      </c>
      <c r="K78" s="336">
        <v>1</v>
      </c>
      <c r="L78" s="57">
        <f t="shared" si="2"/>
        <v>499728.36560000002</v>
      </c>
      <c r="M78" s="274">
        <v>500000</v>
      </c>
      <c r="N78" s="151"/>
      <c r="O78" s="265">
        <v>221.5</v>
      </c>
      <c r="P78" s="158"/>
      <c r="Q78" s="158"/>
      <c r="R78" s="158"/>
      <c r="S78" s="158"/>
      <c r="T78" s="159">
        <v>1</v>
      </c>
      <c r="U78" s="151"/>
      <c r="V78" s="151"/>
      <c r="W78" s="151"/>
      <c r="X78" s="151"/>
      <c r="Y78" s="151"/>
      <c r="Z78" s="24">
        <v>130</v>
      </c>
      <c r="AA78" s="24"/>
      <c r="AB78" s="62">
        <v>494780.56</v>
      </c>
      <c r="AD78" s="219"/>
      <c r="AE78" s="220"/>
      <c r="AF78" s="219"/>
      <c r="AG78" s="662"/>
    </row>
    <row r="79" spans="1:33" ht="31.5" x14ac:dyDescent="0.25">
      <c r="A79" s="310">
        <v>5.43</v>
      </c>
      <c r="B79" s="308" t="s">
        <v>518</v>
      </c>
      <c r="C79" s="96" t="s">
        <v>449</v>
      </c>
      <c r="D79" s="210">
        <v>1414</v>
      </c>
      <c r="E79" s="212" t="s">
        <v>462</v>
      </c>
      <c r="F79" s="210">
        <v>1414</v>
      </c>
      <c r="G79" s="197" t="s">
        <v>68</v>
      </c>
      <c r="H79" s="300" t="s">
        <v>396</v>
      </c>
      <c r="I79" s="32" t="s">
        <v>411</v>
      </c>
      <c r="J79" s="156" t="s">
        <v>198</v>
      </c>
      <c r="K79" s="336">
        <v>1</v>
      </c>
      <c r="L79" s="57">
        <f t="shared" si="2"/>
        <v>499586.06669999997</v>
      </c>
      <c r="M79" s="274">
        <v>500000</v>
      </c>
      <c r="N79" s="151"/>
      <c r="O79" s="265">
        <v>158.5</v>
      </c>
      <c r="P79" s="158">
        <v>1</v>
      </c>
      <c r="Q79" s="158"/>
      <c r="R79" s="158"/>
      <c r="S79" s="158"/>
      <c r="T79" s="159"/>
      <c r="U79" s="151"/>
      <c r="V79" s="151"/>
      <c r="W79" s="151"/>
      <c r="X79" s="151"/>
      <c r="Y79" s="151"/>
      <c r="Z79" s="24">
        <v>80</v>
      </c>
      <c r="AA79" s="24"/>
      <c r="AB79" s="181">
        <v>494639.67</v>
      </c>
      <c r="AD79" s="219"/>
      <c r="AE79" s="220"/>
      <c r="AF79" s="219"/>
      <c r="AG79" s="662"/>
    </row>
    <row r="80" spans="1:33" ht="44.25" customHeight="1" x14ac:dyDescent="0.25">
      <c r="A80" s="315">
        <v>5.44</v>
      </c>
      <c r="B80" s="308" t="s">
        <v>519</v>
      </c>
      <c r="C80" s="96" t="s">
        <v>450</v>
      </c>
      <c r="D80" s="209">
        <v>1415</v>
      </c>
      <c r="E80" s="212" t="s">
        <v>462</v>
      </c>
      <c r="F80" s="209">
        <v>1415</v>
      </c>
      <c r="G80" s="197" t="s">
        <v>57</v>
      </c>
      <c r="H80" s="300" t="s">
        <v>397</v>
      </c>
      <c r="I80" s="32" t="s">
        <v>411</v>
      </c>
      <c r="J80" s="156" t="s">
        <v>198</v>
      </c>
      <c r="K80" s="336">
        <v>1</v>
      </c>
      <c r="L80" s="57">
        <f t="shared" si="2"/>
        <v>499687.30909999995</v>
      </c>
      <c r="M80" s="274">
        <v>500000</v>
      </c>
      <c r="N80" s="151"/>
      <c r="O80" s="151">
        <v>210.75</v>
      </c>
      <c r="P80" s="158"/>
      <c r="Q80" s="158"/>
      <c r="R80" s="158"/>
      <c r="S80" s="158"/>
      <c r="T80" s="159">
        <v>1</v>
      </c>
      <c r="U80" s="151"/>
      <c r="V80" s="151"/>
      <c r="W80" s="151"/>
      <c r="X80" s="151"/>
      <c r="Y80" s="151"/>
      <c r="Z80" s="24">
        <v>35</v>
      </c>
      <c r="AA80" s="24"/>
      <c r="AB80" s="181">
        <v>494739.91</v>
      </c>
      <c r="AD80" s="219"/>
      <c r="AE80" s="220"/>
      <c r="AF80" s="219"/>
      <c r="AG80" s="324"/>
    </row>
    <row r="81" spans="1:55" ht="46.15" customHeight="1" x14ac:dyDescent="0.25">
      <c r="A81" s="310">
        <v>5.45</v>
      </c>
      <c r="B81" s="308" t="s">
        <v>520</v>
      </c>
      <c r="C81" s="96" t="s">
        <v>451</v>
      </c>
      <c r="D81" s="209">
        <v>1417</v>
      </c>
      <c r="E81" s="212" t="s">
        <v>462</v>
      </c>
      <c r="F81" s="209">
        <v>1417</v>
      </c>
      <c r="G81" s="197" t="s">
        <v>8</v>
      </c>
      <c r="H81" s="300" t="s">
        <v>398</v>
      </c>
      <c r="I81" s="32" t="s">
        <v>411</v>
      </c>
      <c r="J81" s="156" t="s">
        <v>198</v>
      </c>
      <c r="K81" s="336">
        <v>1</v>
      </c>
      <c r="L81" s="57">
        <f t="shared" si="2"/>
        <v>499450.44390000001</v>
      </c>
      <c r="M81" s="274">
        <v>500000</v>
      </c>
      <c r="N81" s="151"/>
      <c r="O81" s="151"/>
      <c r="P81" s="158">
        <v>1</v>
      </c>
      <c r="Q81" s="158"/>
      <c r="R81" s="158"/>
      <c r="S81" s="158"/>
      <c r="T81" s="159"/>
      <c r="U81" s="151"/>
      <c r="V81" s="151"/>
      <c r="W81" s="151"/>
      <c r="X81" s="151"/>
      <c r="Y81" s="151"/>
      <c r="Z81" s="24">
        <v>115</v>
      </c>
      <c r="AA81" s="24"/>
      <c r="AB81" s="181">
        <v>494505.39</v>
      </c>
      <c r="AD81" s="219"/>
      <c r="AE81" s="220"/>
      <c r="AF81" s="219"/>
      <c r="AG81" s="324"/>
    </row>
    <row r="82" spans="1:55" ht="45.6" customHeight="1" x14ac:dyDescent="0.25">
      <c r="A82" s="315">
        <v>5.46</v>
      </c>
      <c r="B82" s="308" t="s">
        <v>566</v>
      </c>
      <c r="C82" s="96" t="s">
        <v>309</v>
      </c>
      <c r="D82" s="209">
        <v>1418</v>
      </c>
      <c r="E82" s="212" t="s">
        <v>462</v>
      </c>
      <c r="F82" s="209">
        <v>1418</v>
      </c>
      <c r="G82" s="197" t="s">
        <v>29</v>
      </c>
      <c r="H82" s="300" t="s">
        <v>399</v>
      </c>
      <c r="I82" s="32" t="s">
        <v>411</v>
      </c>
      <c r="J82" s="156" t="s">
        <v>198</v>
      </c>
      <c r="K82" s="336"/>
      <c r="L82" s="57">
        <f t="shared" si="2"/>
        <v>0</v>
      </c>
      <c r="M82" s="274">
        <v>200000</v>
      </c>
      <c r="N82" s="151"/>
      <c r="O82" s="151"/>
      <c r="P82" s="158">
        <v>1</v>
      </c>
      <c r="Q82" s="158"/>
      <c r="R82" s="158"/>
      <c r="S82" s="158"/>
      <c r="T82" s="159"/>
      <c r="U82" s="151"/>
      <c r="V82" s="151"/>
      <c r="W82" s="151"/>
      <c r="X82" s="151"/>
      <c r="Y82" s="151"/>
      <c r="Z82" s="24">
        <v>70</v>
      </c>
      <c r="AA82" s="24"/>
      <c r="AB82" s="181"/>
      <c r="AD82" s="219"/>
      <c r="AE82" s="220"/>
      <c r="AF82" s="219"/>
      <c r="AG82" s="324"/>
    </row>
    <row r="83" spans="1:55" ht="35.450000000000003" customHeight="1" x14ac:dyDescent="0.25">
      <c r="A83" s="310">
        <v>5.47</v>
      </c>
      <c r="B83" s="308" t="s">
        <v>521</v>
      </c>
      <c r="C83" s="96" t="s">
        <v>310</v>
      </c>
      <c r="D83" s="209">
        <v>1419</v>
      </c>
      <c r="E83" s="212" t="s">
        <v>462</v>
      </c>
      <c r="F83" s="209">
        <v>1419</v>
      </c>
      <c r="G83" s="198" t="s">
        <v>10</v>
      </c>
      <c r="H83" s="300" t="s">
        <v>400</v>
      </c>
      <c r="I83" s="32" t="s">
        <v>411</v>
      </c>
      <c r="J83" s="156" t="s">
        <v>198</v>
      </c>
      <c r="K83" s="336">
        <v>1</v>
      </c>
      <c r="L83" s="57">
        <f t="shared" si="2"/>
        <v>299701.99650000001</v>
      </c>
      <c r="M83" s="274">
        <v>300000</v>
      </c>
      <c r="N83" s="151"/>
      <c r="O83" s="151"/>
      <c r="P83" s="158">
        <v>1</v>
      </c>
      <c r="Q83" s="158"/>
      <c r="R83" s="158"/>
      <c r="S83" s="158"/>
      <c r="T83" s="159"/>
      <c r="U83" s="151"/>
      <c r="V83" s="151"/>
      <c r="W83" s="151"/>
      <c r="X83" s="151"/>
      <c r="Y83" s="151"/>
      <c r="Z83" s="24">
        <v>15</v>
      </c>
      <c r="AA83" s="24"/>
      <c r="AB83" s="181">
        <v>296734.65000000002</v>
      </c>
      <c r="AD83" s="219"/>
      <c r="AE83" s="220"/>
      <c r="AF83" s="219"/>
      <c r="AG83" s="322"/>
    </row>
    <row r="84" spans="1:55" ht="30.6" customHeight="1" x14ac:dyDescent="0.25">
      <c r="A84" s="315">
        <v>5.48</v>
      </c>
      <c r="B84" s="308" t="s">
        <v>522</v>
      </c>
      <c r="C84" s="96" t="s">
        <v>452</v>
      </c>
      <c r="D84" s="209">
        <v>1420</v>
      </c>
      <c r="E84" s="212" t="s">
        <v>462</v>
      </c>
      <c r="F84" s="209">
        <v>1420</v>
      </c>
      <c r="G84" s="197" t="s">
        <v>27</v>
      </c>
      <c r="H84" s="300" t="s">
        <v>401</v>
      </c>
      <c r="I84" s="32" t="s">
        <v>411</v>
      </c>
      <c r="J84" s="156" t="s">
        <v>198</v>
      </c>
      <c r="K84" s="336"/>
      <c r="L84" s="57">
        <f t="shared" si="2"/>
        <v>0</v>
      </c>
      <c r="M84" s="274">
        <v>500000</v>
      </c>
      <c r="N84" s="151"/>
      <c r="O84" s="151"/>
      <c r="P84" s="158">
        <v>1</v>
      </c>
      <c r="Q84" s="158"/>
      <c r="R84" s="158"/>
      <c r="S84" s="158"/>
      <c r="T84" s="159"/>
      <c r="U84" s="151"/>
      <c r="V84" s="151"/>
      <c r="W84" s="151"/>
      <c r="X84" s="151"/>
      <c r="Y84" s="151"/>
      <c r="Z84" s="24">
        <v>40</v>
      </c>
      <c r="AA84" s="24"/>
      <c r="AB84" s="181"/>
      <c r="AD84" s="219"/>
      <c r="AE84" s="220"/>
      <c r="AF84" s="219"/>
      <c r="AG84" s="324"/>
    </row>
    <row r="85" spans="1:55" ht="73.150000000000006" customHeight="1" x14ac:dyDescent="0.25">
      <c r="A85" s="310">
        <v>5.49</v>
      </c>
      <c r="B85" s="308" t="s">
        <v>523</v>
      </c>
      <c r="C85" s="96" t="s">
        <v>453</v>
      </c>
      <c r="D85" s="209">
        <v>1422</v>
      </c>
      <c r="E85" s="212" t="s">
        <v>462</v>
      </c>
      <c r="F85" s="209">
        <v>1422</v>
      </c>
      <c r="G85" s="197" t="s">
        <v>18</v>
      </c>
      <c r="H85" s="300" t="s">
        <v>402</v>
      </c>
      <c r="I85" s="32" t="s">
        <v>411</v>
      </c>
      <c r="J85" s="156" t="s">
        <v>198</v>
      </c>
      <c r="K85" s="336">
        <v>1</v>
      </c>
      <c r="L85" s="57">
        <f t="shared" si="2"/>
        <v>499530.13289999997</v>
      </c>
      <c r="M85" s="274">
        <v>500000</v>
      </c>
      <c r="N85" s="151"/>
      <c r="O85" s="151"/>
      <c r="P85" s="158">
        <v>1</v>
      </c>
      <c r="Q85" s="158"/>
      <c r="R85" s="158"/>
      <c r="S85" s="158"/>
      <c r="T85" s="159"/>
      <c r="U85" s="151"/>
      <c r="V85" s="151"/>
      <c r="W85" s="151"/>
      <c r="X85" s="151"/>
      <c r="Y85" s="151"/>
      <c r="Z85" s="24">
        <v>35</v>
      </c>
      <c r="AA85" s="24"/>
      <c r="AB85" s="181">
        <v>494584.29</v>
      </c>
      <c r="AD85" s="219"/>
      <c r="AE85" s="220"/>
      <c r="AF85" s="219"/>
      <c r="AG85" s="321"/>
    </row>
    <row r="86" spans="1:55" ht="60" x14ac:dyDescent="0.25">
      <c r="A86" s="315">
        <v>5.5</v>
      </c>
      <c r="B86" s="308" t="s">
        <v>524</v>
      </c>
      <c r="C86" s="96" t="s">
        <v>454</v>
      </c>
      <c r="D86" s="209">
        <v>1424</v>
      </c>
      <c r="E86" s="212" t="s">
        <v>462</v>
      </c>
      <c r="F86" s="209">
        <v>1424</v>
      </c>
      <c r="G86" s="197" t="s">
        <v>70</v>
      </c>
      <c r="H86" s="300" t="s">
        <v>403</v>
      </c>
      <c r="I86" s="32" t="s">
        <v>411</v>
      </c>
      <c r="J86" s="156" t="s">
        <v>198</v>
      </c>
      <c r="K86" s="336"/>
      <c r="L86" s="57">
        <f t="shared" si="2"/>
        <v>0</v>
      </c>
      <c r="M86" s="274">
        <v>500000</v>
      </c>
      <c r="N86" s="151"/>
      <c r="O86" s="151"/>
      <c r="P86" s="158">
        <v>1</v>
      </c>
      <c r="Q86" s="158"/>
      <c r="R86" s="158"/>
      <c r="S86" s="158"/>
      <c r="T86" s="159"/>
      <c r="U86" s="151"/>
      <c r="V86" s="151"/>
      <c r="W86" s="151"/>
      <c r="X86" s="151"/>
      <c r="Y86" s="151"/>
      <c r="Z86" s="24">
        <v>27</v>
      </c>
      <c r="AA86" s="24"/>
      <c r="AB86" s="181"/>
      <c r="AD86" s="219"/>
      <c r="AE86" s="220"/>
      <c r="AF86" s="219"/>
      <c r="AG86" s="321"/>
    </row>
    <row r="87" spans="1:55" ht="63" x14ac:dyDescent="0.25">
      <c r="A87" s="310">
        <v>5.51</v>
      </c>
      <c r="B87" s="308" t="s">
        <v>567</v>
      </c>
      <c r="C87" s="96" t="s">
        <v>455</v>
      </c>
      <c r="D87" s="209">
        <v>1425</v>
      </c>
      <c r="E87" s="212" t="s">
        <v>462</v>
      </c>
      <c r="F87" s="209">
        <v>1425</v>
      </c>
      <c r="G87" s="197" t="s">
        <v>34</v>
      </c>
      <c r="H87" s="300" t="s">
        <v>404</v>
      </c>
      <c r="I87" s="32" t="s">
        <v>411</v>
      </c>
      <c r="J87" s="156" t="s">
        <v>198</v>
      </c>
      <c r="K87" s="336"/>
      <c r="L87" s="57">
        <f t="shared" si="2"/>
        <v>0</v>
      </c>
      <c r="M87" s="274">
        <v>500000</v>
      </c>
      <c r="N87" s="151"/>
      <c r="O87" s="151"/>
      <c r="P87" s="158">
        <v>1</v>
      </c>
      <c r="Q87" s="158"/>
      <c r="R87" s="158"/>
      <c r="S87" s="158"/>
      <c r="T87" s="159"/>
      <c r="U87" s="151"/>
      <c r="V87" s="151"/>
      <c r="W87" s="151"/>
      <c r="X87" s="151"/>
      <c r="Y87" s="151"/>
      <c r="Z87" s="24">
        <v>800</v>
      </c>
      <c r="AA87" s="24"/>
      <c r="AB87" s="181"/>
      <c r="AD87" s="219"/>
      <c r="AE87" s="220"/>
      <c r="AF87" s="219"/>
      <c r="AG87" s="321"/>
    </row>
    <row r="88" spans="1:55" ht="42" customHeight="1" x14ac:dyDescent="0.25">
      <c r="A88" s="315">
        <v>5.52</v>
      </c>
      <c r="B88" s="308" t="s">
        <v>525</v>
      </c>
      <c r="C88" s="96" t="s">
        <v>456</v>
      </c>
      <c r="D88" s="209">
        <v>1426</v>
      </c>
      <c r="E88" s="212" t="s">
        <v>462</v>
      </c>
      <c r="F88" s="209">
        <v>1426</v>
      </c>
      <c r="G88" s="197" t="s">
        <v>37</v>
      </c>
      <c r="H88" s="300" t="s">
        <v>405</v>
      </c>
      <c r="I88" s="32" t="s">
        <v>411</v>
      </c>
      <c r="J88" s="156" t="s">
        <v>198</v>
      </c>
      <c r="K88" s="336"/>
      <c r="L88" s="57">
        <f t="shared" si="2"/>
        <v>0</v>
      </c>
      <c r="M88" s="274">
        <v>500000</v>
      </c>
      <c r="N88" s="151"/>
      <c r="O88" s="151"/>
      <c r="P88" s="158">
        <v>1</v>
      </c>
      <c r="Q88" s="158"/>
      <c r="R88" s="158"/>
      <c r="S88" s="158"/>
      <c r="T88" s="159"/>
      <c r="U88" s="151"/>
      <c r="V88" s="151"/>
      <c r="W88" s="151"/>
      <c r="X88" s="151"/>
      <c r="Y88" s="151"/>
      <c r="Z88" s="24">
        <v>400</v>
      </c>
      <c r="AA88" s="24"/>
      <c r="AB88" s="181"/>
      <c r="AD88" s="219"/>
      <c r="AE88" s="220"/>
      <c r="AF88" s="219"/>
      <c r="AG88" s="321"/>
    </row>
    <row r="89" spans="1:55" ht="42" customHeight="1" x14ac:dyDescent="0.25">
      <c r="A89" s="310">
        <v>5.53</v>
      </c>
      <c r="B89" s="308" t="s">
        <v>568</v>
      </c>
      <c r="C89" s="96" t="s">
        <v>457</v>
      </c>
      <c r="D89" s="209">
        <v>1427</v>
      </c>
      <c r="E89" s="212" t="s">
        <v>462</v>
      </c>
      <c r="F89" s="209">
        <v>1427</v>
      </c>
      <c r="G89" s="197" t="s">
        <v>41</v>
      </c>
      <c r="H89" s="300" t="s">
        <v>406</v>
      </c>
      <c r="I89" s="32" t="s">
        <v>411</v>
      </c>
      <c r="J89" s="156" t="s">
        <v>198</v>
      </c>
      <c r="K89" s="336"/>
      <c r="L89" s="57">
        <f t="shared" si="2"/>
        <v>0</v>
      </c>
      <c r="M89" s="274">
        <v>500000</v>
      </c>
      <c r="N89" s="151"/>
      <c r="O89" s="151"/>
      <c r="P89" s="158">
        <v>1</v>
      </c>
      <c r="Q89" s="158"/>
      <c r="R89" s="158"/>
      <c r="S89" s="158"/>
      <c r="T89" s="159"/>
      <c r="U89" s="151"/>
      <c r="V89" s="151"/>
      <c r="W89" s="151"/>
      <c r="X89" s="151"/>
      <c r="Y89" s="151"/>
      <c r="Z89" s="24">
        <v>80</v>
      </c>
      <c r="AA89" s="24"/>
      <c r="AB89" s="181"/>
      <c r="AD89" s="219"/>
      <c r="AE89" s="220"/>
      <c r="AF89" s="219"/>
      <c r="AG89" s="321"/>
    </row>
    <row r="90" spans="1:55" ht="22.9" customHeight="1" x14ac:dyDescent="0.25">
      <c r="A90" s="664"/>
      <c r="B90" s="664"/>
      <c r="C90" s="301"/>
      <c r="D90" s="319"/>
      <c r="E90" s="319"/>
      <c r="F90" s="319"/>
      <c r="G90" s="319"/>
      <c r="H90" s="319"/>
      <c r="I90" s="319"/>
      <c r="J90" s="208">
        <f>SUM(J37:J89)</f>
        <v>0</v>
      </c>
      <c r="K90" s="341">
        <f>SUM(K13:K89)</f>
        <v>57</v>
      </c>
      <c r="L90" s="341">
        <f t="shared" ref="L90:T90" si="3">SUM(L13:L89)</f>
        <v>27097324.546599992</v>
      </c>
      <c r="M90" s="341">
        <f t="shared" si="3"/>
        <v>33500000</v>
      </c>
      <c r="N90" s="341">
        <f t="shared" si="3"/>
        <v>0</v>
      </c>
      <c r="O90" s="341">
        <f t="shared" si="3"/>
        <v>9649.75</v>
      </c>
      <c r="P90" s="341">
        <f t="shared" si="3"/>
        <v>37</v>
      </c>
      <c r="Q90" s="341">
        <f t="shared" si="3"/>
        <v>0</v>
      </c>
      <c r="R90" s="341">
        <f t="shared" si="3"/>
        <v>0</v>
      </c>
      <c r="S90" s="341">
        <f t="shared" si="3"/>
        <v>0</v>
      </c>
      <c r="T90" s="341">
        <f t="shared" si="3"/>
        <v>40</v>
      </c>
      <c r="U90" s="208"/>
      <c r="V90" s="208"/>
      <c r="W90" s="208"/>
      <c r="X90" s="208"/>
      <c r="Y90" s="208"/>
      <c r="Z90" s="208"/>
      <c r="AA90" s="208"/>
      <c r="AB90" s="181"/>
      <c r="AD90" s="219"/>
      <c r="AE90" s="220"/>
      <c r="AF90" s="219"/>
      <c r="AG90" s="321"/>
    </row>
    <row r="91" spans="1:55" s="226" customFormat="1" ht="42" hidden="1" customHeight="1" x14ac:dyDescent="0.25">
      <c r="A91" s="255">
        <v>6</v>
      </c>
      <c r="B91" s="144" t="s">
        <v>273</v>
      </c>
      <c r="C91" s="302" t="s">
        <v>273</v>
      </c>
      <c r="D91" s="144" t="s">
        <v>273</v>
      </c>
      <c r="E91" s="144" t="s">
        <v>463</v>
      </c>
      <c r="F91" s="144" t="s">
        <v>273</v>
      </c>
      <c r="G91" s="144" t="s">
        <v>273</v>
      </c>
      <c r="H91" s="144" t="s">
        <v>273</v>
      </c>
      <c r="I91" s="144" t="s">
        <v>273</v>
      </c>
      <c r="J91" s="144" t="s">
        <v>273</v>
      </c>
      <c r="K91" s="342" t="s">
        <v>273</v>
      </c>
      <c r="L91" s="144" t="s">
        <v>273</v>
      </c>
      <c r="M91" s="280" t="s">
        <v>273</v>
      </c>
      <c r="N91" s="144" t="s">
        <v>273</v>
      </c>
      <c r="O91" s="144"/>
      <c r="P91" s="144" t="s">
        <v>273</v>
      </c>
      <c r="Q91" s="144"/>
      <c r="R91" s="144"/>
      <c r="S91" s="144" t="s">
        <v>273</v>
      </c>
      <c r="T91" s="144" t="s">
        <v>273</v>
      </c>
      <c r="U91" s="144" t="s">
        <v>273</v>
      </c>
      <c r="V91" s="144" t="s">
        <v>273</v>
      </c>
      <c r="W91" s="144" t="s">
        <v>273</v>
      </c>
      <c r="X91" s="144" t="s">
        <v>273</v>
      </c>
      <c r="Y91" s="144" t="s">
        <v>273</v>
      </c>
      <c r="Z91" s="144" t="s">
        <v>273</v>
      </c>
      <c r="AA91" s="144"/>
      <c r="AB91" s="144"/>
      <c r="AD91" s="227"/>
      <c r="AE91" s="228"/>
      <c r="AF91" s="227"/>
      <c r="AG91" s="323"/>
    </row>
    <row r="92" spans="1:55" s="116" customFormat="1" ht="22.5" hidden="1" customHeight="1" x14ac:dyDescent="0.25">
      <c r="A92" s="661" t="s">
        <v>339</v>
      </c>
      <c r="B92" s="661"/>
      <c r="C92" s="294"/>
      <c r="D92" s="320"/>
      <c r="E92" s="320"/>
      <c r="F92" s="320"/>
      <c r="G92" s="320"/>
      <c r="H92" s="320"/>
      <c r="I92" s="193"/>
      <c r="J92" s="193" t="s">
        <v>273</v>
      </c>
      <c r="K92" s="334" t="s">
        <v>273</v>
      </c>
      <c r="L92" s="193" t="s">
        <v>273</v>
      </c>
      <c r="M92" s="273" t="s">
        <v>273</v>
      </c>
      <c r="N92" s="193" t="s">
        <v>273</v>
      </c>
      <c r="O92" s="193" t="s">
        <v>273</v>
      </c>
      <c r="P92" s="193" t="s">
        <v>273</v>
      </c>
      <c r="Q92" s="193"/>
      <c r="R92" s="193"/>
      <c r="S92" s="193" t="s">
        <v>273</v>
      </c>
      <c r="T92" s="193" t="s">
        <v>273</v>
      </c>
      <c r="U92" s="193" t="s">
        <v>273</v>
      </c>
      <c r="V92" s="193" t="s">
        <v>273</v>
      </c>
      <c r="W92" s="193" t="s">
        <v>273</v>
      </c>
      <c r="X92" s="193" t="s">
        <v>273</v>
      </c>
      <c r="Y92" s="193" t="s">
        <v>273</v>
      </c>
      <c r="Z92" s="193" t="s">
        <v>273</v>
      </c>
      <c r="AA92" s="193"/>
      <c r="AB92" s="144"/>
      <c r="AC92" s="231"/>
      <c r="AD92" s="231"/>
      <c r="AE92" s="225"/>
      <c r="AF92" s="231"/>
      <c r="AG92" s="232"/>
      <c r="AH92" s="233"/>
      <c r="AI92" s="234"/>
      <c r="AJ92" s="234"/>
      <c r="AK92" s="232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  <c r="AV92" s="234"/>
      <c r="AW92" s="234"/>
      <c r="AX92" s="234"/>
      <c r="AY92" s="234"/>
      <c r="AZ92" s="234"/>
      <c r="BA92" s="234"/>
      <c r="BB92" s="234"/>
      <c r="BC92" s="234"/>
    </row>
    <row r="93" spans="1:55" ht="22.15" hidden="1" customHeight="1" x14ac:dyDescent="0.25">
      <c r="A93" s="664" t="s">
        <v>354</v>
      </c>
      <c r="B93" s="664"/>
      <c r="C93" s="301"/>
      <c r="D93" s="319"/>
      <c r="E93" s="319"/>
      <c r="F93" s="319"/>
      <c r="G93" s="319"/>
      <c r="H93" s="319"/>
      <c r="I93" s="319"/>
      <c r="J93" s="208" t="e">
        <f>#REF!+#REF!+J90</f>
        <v>#REF!</v>
      </c>
      <c r="K93" s="341" t="s">
        <v>273</v>
      </c>
      <c r="L93" s="208" t="e">
        <f>#REF!+#REF!+L90</f>
        <v>#REF!</v>
      </c>
      <c r="M93" s="279" t="e">
        <f>#REF!+#REF!+M90</f>
        <v>#REF!</v>
      </c>
      <c r="N93" s="250" t="e">
        <f>#REF!+#REF!+N90</f>
        <v>#REF!</v>
      </c>
      <c r="O93" s="250" t="e">
        <f>#REF!+#REF!+O90</f>
        <v>#REF!</v>
      </c>
      <c r="P93" s="208" t="e">
        <f>#REF!+#REF!+P90</f>
        <v>#REF!</v>
      </c>
      <c r="Q93" s="208"/>
      <c r="R93" s="208"/>
      <c r="S93" s="208"/>
      <c r="T93" s="208" t="e">
        <f>#REF!+#REF!+T90</f>
        <v>#REF!</v>
      </c>
      <c r="U93" s="208" t="e">
        <f>#REF!+#REF!+U90</f>
        <v>#REF!</v>
      </c>
      <c r="V93" s="208" t="e">
        <f>#REF!+#REF!+V90</f>
        <v>#REF!</v>
      </c>
      <c r="W93" s="208" t="e">
        <f>#REF!+#REF!+W90</f>
        <v>#REF!</v>
      </c>
      <c r="X93" s="208" t="e">
        <f>#REF!+#REF!+X90</f>
        <v>#REF!</v>
      </c>
      <c r="Y93" s="208" t="e">
        <f>#REF!+#REF!+Y90</f>
        <v>#REF!</v>
      </c>
      <c r="Z93" s="208" t="e">
        <f>#REF!+#REF!+Z90</f>
        <v>#REF!</v>
      </c>
      <c r="AA93" s="208"/>
      <c r="AB93" s="181"/>
      <c r="AC93" s="224"/>
      <c r="AD93" s="219"/>
      <c r="AE93" s="220"/>
      <c r="AF93" s="219"/>
      <c r="AG93" s="321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</row>
    <row r="94" spans="1:55" ht="22.5" hidden="1" customHeight="1" x14ac:dyDescent="0.25">
      <c r="A94" s="326" t="s">
        <v>227</v>
      </c>
      <c r="B94" s="326"/>
      <c r="C94" s="290"/>
      <c r="D94" s="326"/>
      <c r="E94" s="326"/>
      <c r="F94" s="326"/>
      <c r="G94" s="326"/>
      <c r="H94" s="33"/>
      <c r="I94" s="155"/>
      <c r="J94" s="191"/>
      <c r="K94" s="343">
        <f>SUM(K13:K90)</f>
        <v>114</v>
      </c>
      <c r="L94" s="122"/>
      <c r="M94" s="281"/>
      <c r="P94" s="122"/>
      <c r="Q94" s="122"/>
      <c r="R94" s="122"/>
      <c r="S94" s="122"/>
      <c r="T94" s="122"/>
      <c r="U94" s="122"/>
      <c r="V94" s="122"/>
      <c r="W94" s="122"/>
      <c r="X94" s="122"/>
    </row>
    <row r="95" spans="1:55" ht="24.75" hidden="1" customHeight="1" x14ac:dyDescent="0.25">
      <c r="A95" s="325" t="s">
        <v>470</v>
      </c>
      <c r="B95" s="325"/>
      <c r="C95" s="291"/>
      <c r="D95" s="325"/>
      <c r="E95" s="325"/>
      <c r="F95" s="325"/>
      <c r="G95" s="325"/>
      <c r="H95" s="33"/>
      <c r="I95" s="191"/>
      <c r="J95" s="191"/>
    </row>
    <row r="96" spans="1:55" hidden="1" x14ac:dyDescent="0.25">
      <c r="A96" s="172" t="s">
        <v>469</v>
      </c>
      <c r="B96" s="172"/>
      <c r="C96" s="292"/>
      <c r="D96" s="172"/>
      <c r="E96" s="172"/>
      <c r="F96" s="172"/>
      <c r="G96" s="172"/>
      <c r="H96" s="122"/>
      <c r="I96" s="191"/>
      <c r="J96" s="191"/>
      <c r="P96"/>
      <c r="Q96"/>
      <c r="R96"/>
      <c r="S96"/>
      <c r="AB96"/>
      <c r="AD96"/>
      <c r="AE96"/>
      <c r="AF96"/>
      <c r="AG96"/>
    </row>
    <row r="97" spans="1:33" hidden="1" x14ac:dyDescent="0.25">
      <c r="A97" s="172" t="s">
        <v>465</v>
      </c>
      <c r="B97" s="172"/>
      <c r="C97" s="292"/>
      <c r="D97" s="172"/>
      <c r="E97" s="172"/>
      <c r="F97" s="172"/>
      <c r="G97" s="172"/>
      <c r="H97" s="33"/>
      <c r="I97" s="191"/>
      <c r="J97" s="191"/>
      <c r="M97" s="126"/>
      <c r="P97"/>
      <c r="Q97"/>
      <c r="R97"/>
      <c r="S97"/>
      <c r="AB97"/>
      <c r="AD97"/>
      <c r="AE97"/>
      <c r="AF97"/>
      <c r="AG97"/>
    </row>
    <row r="98" spans="1:33" hidden="1" x14ac:dyDescent="0.25">
      <c r="A98" s="325" t="s">
        <v>466</v>
      </c>
      <c r="B98" s="325"/>
      <c r="C98" s="291"/>
      <c r="D98" s="325"/>
      <c r="E98" s="325"/>
      <c r="F98" s="325"/>
      <c r="G98" s="325"/>
      <c r="H98" s="33"/>
      <c r="I98" s="192"/>
      <c r="J98" s="192"/>
      <c r="M98" s="126"/>
      <c r="P98"/>
      <c r="Q98"/>
      <c r="R98"/>
      <c r="S98"/>
      <c r="AB98"/>
      <c r="AD98"/>
      <c r="AE98"/>
      <c r="AF98"/>
      <c r="AG98"/>
    </row>
    <row r="99" spans="1:33" hidden="1" x14ac:dyDescent="0.25">
      <c r="A99" s="172" t="s">
        <v>467</v>
      </c>
      <c r="B99" s="172"/>
      <c r="C99" s="292"/>
      <c r="D99" s="172"/>
      <c r="E99" s="172"/>
      <c r="F99" s="172"/>
      <c r="G99" s="172"/>
      <c r="H99" s="33"/>
      <c r="I99" s="191"/>
      <c r="J99" s="191"/>
      <c r="M99" s="126"/>
      <c r="P99"/>
      <c r="Q99"/>
      <c r="R99"/>
      <c r="S99"/>
      <c r="AB99"/>
      <c r="AD99"/>
      <c r="AE99"/>
      <c r="AF99"/>
      <c r="AG99"/>
    </row>
    <row r="100" spans="1:33" hidden="1" x14ac:dyDescent="0.25">
      <c r="A100" s="327" t="s">
        <v>468</v>
      </c>
      <c r="B100" s="327"/>
      <c r="C100" s="293"/>
      <c r="D100" s="327"/>
      <c r="E100" s="327"/>
      <c r="F100" s="327"/>
      <c r="G100" s="327"/>
      <c r="H100" s="33"/>
      <c r="P100"/>
      <c r="Q100"/>
      <c r="R100"/>
      <c r="S100"/>
      <c r="AB100"/>
      <c r="AD100"/>
      <c r="AE100"/>
      <c r="AF100"/>
      <c r="AG100"/>
    </row>
    <row r="101" spans="1:33" hidden="1" x14ac:dyDescent="0.25">
      <c r="A101" s="325" t="s">
        <v>265</v>
      </c>
      <c r="B101" s="325"/>
      <c r="C101" s="291"/>
      <c r="D101" s="325"/>
      <c r="E101" s="325"/>
      <c r="F101" s="325"/>
      <c r="G101" s="325"/>
      <c r="H101" s="33"/>
      <c r="P101"/>
      <c r="Q101"/>
      <c r="R101"/>
      <c r="S101"/>
      <c r="AB101"/>
      <c r="AD101"/>
      <c r="AE101"/>
      <c r="AF101"/>
      <c r="AG101"/>
    </row>
    <row r="102" spans="1:33" hidden="1" x14ac:dyDescent="0.25">
      <c r="F102"/>
      <c r="G102"/>
      <c r="P102"/>
      <c r="Q102"/>
      <c r="R102"/>
      <c r="S102"/>
      <c r="AB102"/>
      <c r="AD102"/>
      <c r="AE102"/>
      <c r="AF102"/>
      <c r="AG102"/>
    </row>
    <row r="103" spans="1:33" hidden="1" x14ac:dyDescent="0.25">
      <c r="P103"/>
      <c r="Q103"/>
      <c r="R103"/>
      <c r="S103"/>
      <c r="AB103"/>
      <c r="AD103"/>
      <c r="AE103"/>
      <c r="AF103"/>
      <c r="AG103"/>
    </row>
    <row r="104" spans="1:33" hidden="1" x14ac:dyDescent="0.25">
      <c r="P104"/>
      <c r="Q104"/>
      <c r="R104"/>
      <c r="S104"/>
      <c r="AB104"/>
      <c r="AD104"/>
      <c r="AE104"/>
      <c r="AF104"/>
      <c r="AG104"/>
    </row>
    <row r="105" spans="1:33" hidden="1" x14ac:dyDescent="0.25">
      <c r="P105"/>
      <c r="Q105"/>
      <c r="R105"/>
      <c r="S105"/>
      <c r="AB105"/>
      <c r="AD105"/>
      <c r="AE105"/>
      <c r="AF105"/>
      <c r="AG105"/>
    </row>
    <row r="106" spans="1:33" hidden="1" x14ac:dyDescent="0.25">
      <c r="P106"/>
      <c r="Q106"/>
      <c r="R106"/>
      <c r="S106"/>
      <c r="AB106"/>
      <c r="AD106"/>
      <c r="AE106"/>
      <c r="AF106"/>
      <c r="AG106"/>
    </row>
    <row r="107" spans="1:33" x14ac:dyDescent="0.25">
      <c r="P107"/>
      <c r="Q107"/>
      <c r="R107"/>
      <c r="S107"/>
      <c r="AB107"/>
      <c r="AD107"/>
      <c r="AE107"/>
      <c r="AF107"/>
      <c r="AG107"/>
    </row>
    <row r="108" spans="1:33" x14ac:dyDescent="0.25">
      <c r="P108"/>
      <c r="Q108"/>
      <c r="R108"/>
      <c r="S108"/>
      <c r="AB108"/>
      <c r="AD108"/>
      <c r="AE108"/>
      <c r="AF108"/>
      <c r="AG108"/>
    </row>
    <row r="109" spans="1:33" x14ac:dyDescent="0.25">
      <c r="P109"/>
      <c r="Q109"/>
      <c r="R109"/>
      <c r="S109"/>
      <c r="AB109"/>
      <c r="AD109"/>
      <c r="AE109"/>
      <c r="AF109"/>
      <c r="AG109"/>
    </row>
  </sheetData>
  <mergeCells count="40">
    <mergeCell ref="AG76:AG77"/>
    <mergeCell ref="AG78:AG79"/>
    <mergeCell ref="A90:B90"/>
    <mergeCell ref="A92:B92"/>
    <mergeCell ref="A93:B93"/>
    <mergeCell ref="AG29:AG30"/>
    <mergeCell ref="AG32:AG33"/>
    <mergeCell ref="AG42:AG43"/>
    <mergeCell ref="AG48:AG49"/>
    <mergeCell ref="AG66:AG67"/>
    <mergeCell ref="A9:B9"/>
    <mergeCell ref="A11:B11"/>
    <mergeCell ref="AG22:AG23"/>
    <mergeCell ref="AG27:AG28"/>
    <mergeCell ref="T6:T7"/>
    <mergeCell ref="U6:U7"/>
    <mergeCell ref="V6:V7"/>
    <mergeCell ref="W6:W7"/>
    <mergeCell ref="X6:X7"/>
    <mergeCell ref="Y6:Y7"/>
    <mergeCell ref="O4:O7"/>
    <mergeCell ref="P4:Y4"/>
    <mergeCell ref="Z4:Z7"/>
    <mergeCell ref="AA4:AA7"/>
    <mergeCell ref="AB4:AB7"/>
    <mergeCell ref="P5:P7"/>
    <mergeCell ref="Q5:T5"/>
    <mergeCell ref="Q6:Q7"/>
    <mergeCell ref="R6:R7"/>
    <mergeCell ref="S6:S7"/>
    <mergeCell ref="A1:AA1"/>
    <mergeCell ref="A2:AA2"/>
    <mergeCell ref="A4:A7"/>
    <mergeCell ref="B4:B7"/>
    <mergeCell ref="C4:D5"/>
    <mergeCell ref="E4:E7"/>
    <mergeCell ref="J4:J7"/>
    <mergeCell ref="K4:L6"/>
    <mergeCell ref="M4:M7"/>
    <mergeCell ref="N4:N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110"/>
  <sheetViews>
    <sheetView topLeftCell="F1" zoomScale="115" zoomScaleNormal="115" workbookViewId="0">
      <selection activeCell="F43" sqref="F43:AE43"/>
    </sheetView>
  </sheetViews>
  <sheetFormatPr defaultRowHeight="15" x14ac:dyDescent="0.25"/>
  <cols>
    <col min="1" max="1" width="5.28515625" style="33" hidden="1" customWidth="1"/>
    <col min="2" max="2" width="27.85546875" hidden="1" customWidth="1"/>
    <col min="3" max="3" width="10.5703125" style="229" hidden="1" customWidth="1"/>
    <col min="4" max="4" width="6.5703125" hidden="1" customWidth="1"/>
    <col min="5" max="5" width="5.28515625" style="116" hidden="1" customWidth="1"/>
    <col min="6" max="6" width="11.42578125" style="116" customWidth="1"/>
    <col min="7" max="7" width="13" style="179" customWidth="1"/>
    <col min="8" max="8" width="15.42578125" style="199" customWidth="1"/>
    <col min="9" max="9" width="38" customWidth="1"/>
    <col min="10" max="10" width="7.140625" hidden="1" customWidth="1"/>
    <col min="11" max="11" width="6.42578125" hidden="1" customWidth="1"/>
    <col min="12" max="12" width="6.28515625" hidden="1" customWidth="1"/>
    <col min="13" max="13" width="12.140625" hidden="1" customWidth="1"/>
    <col min="14" max="14" width="14.5703125" style="271" hidden="1" customWidth="1"/>
    <col min="15" max="15" width="10.42578125" hidden="1" customWidth="1"/>
    <col min="16" max="16" width="9.140625" hidden="1" customWidth="1"/>
    <col min="17" max="17" width="5.42578125" style="33" hidden="1" customWidth="1"/>
    <col min="18" max="18" width="4.7109375" style="33" hidden="1" customWidth="1"/>
    <col min="19" max="19" width="4.28515625" style="33" hidden="1" customWidth="1"/>
    <col min="20" max="20" width="3.28515625" style="33" hidden="1" customWidth="1"/>
    <col min="21" max="21" width="4.7109375" hidden="1" customWidth="1"/>
    <col min="22" max="22" width="4.28515625" hidden="1" customWidth="1"/>
    <col min="23" max="23" width="5" hidden="1" customWidth="1"/>
    <col min="24" max="24" width="4" hidden="1" customWidth="1"/>
    <col min="25" max="25" width="4.42578125" hidden="1" customWidth="1"/>
    <col min="26" max="26" width="5" hidden="1" customWidth="1"/>
    <col min="27" max="27" width="7.5703125" hidden="1" customWidth="1"/>
    <col min="28" max="28" width="6.5703125" hidden="1" customWidth="1"/>
    <col min="29" max="29" width="17" style="179" customWidth="1"/>
    <col min="30" max="30" width="12.140625" style="366" customWidth="1"/>
    <col min="31" max="31" width="10.7109375" style="224" customWidth="1"/>
    <col min="32" max="34" width="8.85546875" style="224"/>
  </cols>
  <sheetData>
    <row r="1" spans="1:56" ht="15.75" customHeight="1" x14ac:dyDescent="0.25">
      <c r="A1" s="607" t="s">
        <v>458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</row>
    <row r="2" spans="1:56" ht="15.75" hidden="1" customHeight="1" x14ac:dyDescent="0.25">
      <c r="A2" s="607" t="s">
        <v>485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D2"/>
    </row>
    <row r="3" spans="1:56" hidden="1" x14ac:dyDescent="0.25">
      <c r="A3" s="194" t="s">
        <v>222</v>
      </c>
      <c r="B3" s="194"/>
      <c r="C3" s="289"/>
      <c r="D3" s="194"/>
      <c r="E3" s="194"/>
      <c r="F3" s="154"/>
      <c r="G3" s="211"/>
      <c r="H3" s="196"/>
      <c r="I3" s="154"/>
      <c r="J3" s="154"/>
      <c r="K3" s="154"/>
      <c r="AA3" s="33"/>
      <c r="AB3" s="33"/>
      <c r="AD3"/>
    </row>
    <row r="4" spans="1:56" ht="14.45" hidden="1" customHeight="1" x14ac:dyDescent="0.25">
      <c r="A4" s="608" t="s">
        <v>223</v>
      </c>
      <c r="B4" s="660" t="s">
        <v>225</v>
      </c>
      <c r="C4" s="608" t="s">
        <v>281</v>
      </c>
      <c r="D4" s="608"/>
      <c r="E4" s="660" t="s">
        <v>224</v>
      </c>
      <c r="F4" s="356"/>
      <c r="G4" s="358" t="s">
        <v>191</v>
      </c>
      <c r="H4" s="358"/>
      <c r="I4" s="358"/>
      <c r="J4" s="358"/>
      <c r="K4" s="369" t="s">
        <v>477</v>
      </c>
      <c r="L4" s="370" t="s">
        <v>287</v>
      </c>
      <c r="M4" s="371"/>
      <c r="N4" s="369" t="s">
        <v>478</v>
      </c>
      <c r="O4" s="369" t="s">
        <v>479</v>
      </c>
      <c r="P4" s="369" t="s">
        <v>532</v>
      </c>
      <c r="Q4" s="372" t="s">
        <v>227</v>
      </c>
      <c r="R4" s="373"/>
      <c r="S4" s="373"/>
      <c r="T4" s="373"/>
      <c r="U4" s="373"/>
      <c r="V4" s="373"/>
      <c r="W4" s="373"/>
      <c r="X4" s="373"/>
      <c r="Y4" s="373"/>
      <c r="Z4" s="374"/>
      <c r="AA4" s="369" t="s">
        <v>226</v>
      </c>
      <c r="AB4" s="369" t="s">
        <v>480</v>
      </c>
      <c r="AC4" s="375" t="s">
        <v>285</v>
      </c>
      <c r="AD4"/>
    </row>
    <row r="5" spans="1:56" ht="21.6" hidden="1" customHeight="1" x14ac:dyDescent="0.25">
      <c r="A5" s="608"/>
      <c r="B5" s="660"/>
      <c r="C5" s="608"/>
      <c r="D5" s="608"/>
      <c r="E5" s="660"/>
      <c r="F5" s="356"/>
      <c r="G5" s="358"/>
      <c r="H5" s="358"/>
      <c r="I5" s="358"/>
      <c r="J5" s="358"/>
      <c r="K5" s="376"/>
      <c r="L5" s="377"/>
      <c r="M5" s="378"/>
      <c r="N5" s="376"/>
      <c r="O5" s="376"/>
      <c r="P5" s="376"/>
      <c r="Q5" s="379" t="s">
        <v>572</v>
      </c>
      <c r="R5" s="372" t="s">
        <v>571</v>
      </c>
      <c r="S5" s="373"/>
      <c r="T5" s="373"/>
      <c r="U5" s="374"/>
      <c r="V5" s="357" t="s">
        <v>198</v>
      </c>
      <c r="W5" s="357" t="s">
        <v>199</v>
      </c>
      <c r="X5" s="357" t="s">
        <v>200</v>
      </c>
      <c r="Y5" s="357" t="s">
        <v>201</v>
      </c>
      <c r="Z5" s="357" t="s">
        <v>202</v>
      </c>
      <c r="AA5" s="376"/>
      <c r="AB5" s="376"/>
      <c r="AC5" s="380"/>
      <c r="AD5"/>
    </row>
    <row r="6" spans="1:56" ht="48.6" customHeight="1" x14ac:dyDescent="0.25">
      <c r="A6" s="608"/>
      <c r="B6" s="660"/>
      <c r="C6" s="345" t="s">
        <v>476</v>
      </c>
      <c r="D6" s="345" t="s">
        <v>475</v>
      </c>
      <c r="E6" s="660"/>
      <c r="F6" s="358" t="s">
        <v>578</v>
      </c>
      <c r="G6" s="665" t="s">
        <v>577</v>
      </c>
      <c r="H6" s="666"/>
      <c r="I6" s="358" t="s">
        <v>292</v>
      </c>
      <c r="J6" s="358"/>
      <c r="K6" s="376"/>
      <c r="L6" s="381"/>
      <c r="M6" s="382"/>
      <c r="N6" s="376"/>
      <c r="O6" s="376"/>
      <c r="P6" s="376"/>
      <c r="Q6" s="383"/>
      <c r="R6" s="379" t="s">
        <v>481</v>
      </c>
      <c r="S6" s="379" t="s">
        <v>482</v>
      </c>
      <c r="T6" s="379" t="s">
        <v>483</v>
      </c>
      <c r="U6" s="379" t="s">
        <v>484</v>
      </c>
      <c r="V6" s="384" t="s">
        <v>533</v>
      </c>
      <c r="W6" s="384" t="s">
        <v>534</v>
      </c>
      <c r="X6" s="384" t="s">
        <v>535</v>
      </c>
      <c r="Y6" s="384" t="s">
        <v>536</v>
      </c>
      <c r="Z6" s="385">
        <v>1</v>
      </c>
      <c r="AA6" s="376"/>
      <c r="AB6" s="376"/>
      <c r="AC6" s="391" t="s">
        <v>593</v>
      </c>
      <c r="AD6" s="392" t="s">
        <v>579</v>
      </c>
      <c r="AE6" s="393" t="s">
        <v>580</v>
      </c>
    </row>
    <row r="7" spans="1:56" ht="59.45" hidden="1" customHeight="1" x14ac:dyDescent="0.25">
      <c r="A7" s="608"/>
      <c r="B7" s="660"/>
      <c r="C7" s="345"/>
      <c r="D7" s="345"/>
      <c r="E7" s="660"/>
      <c r="F7" s="356"/>
      <c r="G7" s="358"/>
      <c r="H7" s="358"/>
      <c r="I7" s="358"/>
      <c r="J7" s="358"/>
      <c r="K7" s="386"/>
      <c r="L7" s="358" t="s">
        <v>471</v>
      </c>
      <c r="M7" s="358" t="s">
        <v>472</v>
      </c>
      <c r="N7" s="386"/>
      <c r="O7" s="386"/>
      <c r="P7" s="386"/>
      <c r="Q7" s="387"/>
      <c r="R7" s="387"/>
      <c r="S7" s="387"/>
      <c r="T7" s="387"/>
      <c r="U7" s="387"/>
      <c r="V7" s="388"/>
      <c r="W7" s="388"/>
      <c r="X7" s="388"/>
      <c r="Y7" s="388"/>
      <c r="Z7" s="389"/>
      <c r="AA7" s="386"/>
      <c r="AB7" s="386"/>
      <c r="AC7" s="390"/>
      <c r="AD7"/>
    </row>
    <row r="8" spans="1:56" s="226" customFormat="1" ht="38.450000000000003" hidden="1" customHeight="1" x14ac:dyDescent="0.25">
      <c r="A8" s="260">
        <v>1</v>
      </c>
      <c r="B8" s="261"/>
      <c r="C8" s="259"/>
      <c r="D8" s="259"/>
      <c r="E8" s="264" t="s">
        <v>459</v>
      </c>
      <c r="F8" s="264"/>
      <c r="G8" s="259"/>
      <c r="H8" s="259"/>
      <c r="I8" s="259"/>
      <c r="J8" s="259"/>
      <c r="K8" s="259"/>
      <c r="L8" s="259"/>
      <c r="M8" s="259"/>
      <c r="N8" s="272"/>
      <c r="O8" s="259"/>
      <c r="P8" s="259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59"/>
      <c r="AB8" s="259"/>
      <c r="AC8" s="260"/>
      <c r="AE8" s="235"/>
      <c r="AF8" s="235"/>
      <c r="AG8" s="235"/>
      <c r="AH8" s="235"/>
    </row>
    <row r="9" spans="1:56" s="116" customFormat="1" ht="22.5" hidden="1" customHeight="1" x14ac:dyDescent="0.25">
      <c r="A9" s="661" t="s">
        <v>339</v>
      </c>
      <c r="B9" s="661"/>
      <c r="C9" s="294"/>
      <c r="D9" s="347"/>
      <c r="E9" s="347"/>
      <c r="F9" s="359"/>
      <c r="G9" s="359"/>
      <c r="H9" s="359"/>
      <c r="I9" s="359"/>
      <c r="J9" s="193"/>
      <c r="K9" s="193" t="s">
        <v>273</v>
      </c>
      <c r="L9" s="193" t="s">
        <v>273</v>
      </c>
      <c r="M9" s="193"/>
      <c r="N9" s="273" t="s">
        <v>273</v>
      </c>
      <c r="O9" s="193" t="s">
        <v>273</v>
      </c>
      <c r="P9" s="193" t="s">
        <v>273</v>
      </c>
      <c r="Q9" s="193" t="s">
        <v>273</v>
      </c>
      <c r="R9" s="193"/>
      <c r="S9" s="193"/>
      <c r="T9" s="193" t="s">
        <v>273</v>
      </c>
      <c r="U9" s="193" t="s">
        <v>273</v>
      </c>
      <c r="V9" s="193" t="s">
        <v>273</v>
      </c>
      <c r="W9" s="193" t="s">
        <v>273</v>
      </c>
      <c r="X9" s="193" t="s">
        <v>273</v>
      </c>
      <c r="Y9" s="193" t="s">
        <v>273</v>
      </c>
      <c r="Z9" s="193" t="s">
        <v>273</v>
      </c>
      <c r="AA9" s="193" t="s">
        <v>273</v>
      </c>
      <c r="AB9" s="193"/>
      <c r="AC9" s="144"/>
      <c r="AD9" s="231"/>
      <c r="AE9" s="231"/>
      <c r="AF9" s="225"/>
      <c r="AG9" s="231"/>
      <c r="AH9" s="232"/>
      <c r="AI9" s="233"/>
      <c r="AJ9" s="234"/>
      <c r="AK9" s="234"/>
      <c r="AL9" s="232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</row>
    <row r="10" spans="1:56" s="226" customFormat="1" ht="42.6" hidden="1" customHeight="1" x14ac:dyDescent="0.25">
      <c r="A10" s="263">
        <v>2</v>
      </c>
      <c r="B10" s="261"/>
      <c r="C10" s="259"/>
      <c r="D10" s="259"/>
      <c r="E10" s="264" t="s">
        <v>460</v>
      </c>
      <c r="F10" s="264"/>
      <c r="G10" s="259"/>
      <c r="H10" s="259"/>
      <c r="I10" s="259"/>
      <c r="J10" s="259"/>
      <c r="K10" s="259"/>
      <c r="L10" s="259"/>
      <c r="M10" s="259"/>
      <c r="N10" s="272"/>
      <c r="O10" s="259"/>
      <c r="P10" s="259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59"/>
      <c r="AB10" s="259"/>
      <c r="AC10" s="260"/>
      <c r="AE10" s="235"/>
      <c r="AF10" s="235"/>
      <c r="AG10" s="235"/>
      <c r="AH10" s="235"/>
    </row>
    <row r="11" spans="1:56" s="116" customFormat="1" ht="22.5" hidden="1" customHeight="1" x14ac:dyDescent="0.25">
      <c r="A11" s="661" t="s">
        <v>339</v>
      </c>
      <c r="B11" s="661"/>
      <c r="C11" s="294"/>
      <c r="D11" s="347"/>
      <c r="E11" s="347"/>
      <c r="F11" s="359"/>
      <c r="G11" s="359"/>
      <c r="H11" s="359"/>
      <c r="I11" s="359"/>
      <c r="J11" s="193"/>
      <c r="K11" s="193" t="s">
        <v>273</v>
      </c>
      <c r="L11" s="193" t="s">
        <v>273</v>
      </c>
      <c r="M11" s="193"/>
      <c r="N11" s="273" t="s">
        <v>273</v>
      </c>
      <c r="O11" s="193" t="s">
        <v>273</v>
      </c>
      <c r="P11" s="193" t="s">
        <v>273</v>
      </c>
      <c r="Q11" s="193" t="s">
        <v>273</v>
      </c>
      <c r="R11" s="193"/>
      <c r="S11" s="193"/>
      <c r="T11" s="193" t="s">
        <v>273</v>
      </c>
      <c r="U11" s="193" t="s">
        <v>273</v>
      </c>
      <c r="V11" s="193" t="s">
        <v>273</v>
      </c>
      <c r="W11" s="193" t="s">
        <v>273</v>
      </c>
      <c r="X11" s="193" t="s">
        <v>273</v>
      </c>
      <c r="Y11" s="193" t="s">
        <v>273</v>
      </c>
      <c r="Z11" s="193" t="s">
        <v>273</v>
      </c>
      <c r="AA11" s="193" t="s">
        <v>273</v>
      </c>
      <c r="AB11" s="193"/>
      <c r="AC11" s="144"/>
      <c r="AD11" s="231"/>
      <c r="AE11" s="231"/>
      <c r="AF11" s="225"/>
      <c r="AG11" s="231"/>
      <c r="AH11" s="232"/>
      <c r="AI11" s="233"/>
      <c r="AJ11" s="234"/>
      <c r="AK11" s="234"/>
      <c r="AL11" s="232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</row>
    <row r="12" spans="1:56" ht="47.45" hidden="1" customHeight="1" x14ac:dyDescent="0.25">
      <c r="A12" s="307">
        <v>3.1</v>
      </c>
      <c r="B12" s="308" t="s">
        <v>537</v>
      </c>
      <c r="C12" s="96" t="s">
        <v>301</v>
      </c>
      <c r="D12" s="88">
        <v>1326</v>
      </c>
      <c r="E12" s="212" t="s">
        <v>228</v>
      </c>
      <c r="F12" s="212"/>
      <c r="G12" s="214">
        <v>1326</v>
      </c>
      <c r="H12" s="197" t="s">
        <v>91</v>
      </c>
      <c r="I12" s="213" t="s">
        <v>326</v>
      </c>
      <c r="J12" s="24" t="s">
        <v>410</v>
      </c>
      <c r="K12" s="156" t="s">
        <v>198</v>
      </c>
      <c r="L12" s="57"/>
      <c r="M12" s="57">
        <f>AC12*1/100+AC12</f>
        <v>0</v>
      </c>
      <c r="N12" s="274">
        <v>500000</v>
      </c>
      <c r="O12" s="151"/>
      <c r="P12" s="151"/>
      <c r="Q12" s="158">
        <v>1</v>
      </c>
      <c r="R12" s="158"/>
      <c r="S12" s="158"/>
      <c r="T12" s="158"/>
      <c r="U12" s="158"/>
      <c r="V12" s="151"/>
      <c r="W12" s="151"/>
      <c r="X12" s="151"/>
      <c r="Y12" s="151"/>
      <c r="Z12" s="151"/>
      <c r="AA12" s="24">
        <v>60</v>
      </c>
      <c r="AB12" s="24"/>
      <c r="AC12" s="180"/>
      <c r="AD12"/>
      <c r="AE12" s="219"/>
      <c r="AF12" s="220"/>
      <c r="AG12" s="219"/>
      <c r="AH12" s="348"/>
    </row>
    <row r="13" spans="1:56" ht="21" customHeight="1" x14ac:dyDescent="0.25">
      <c r="A13" s="309">
        <v>3.2</v>
      </c>
      <c r="B13" s="308" t="s">
        <v>538</v>
      </c>
      <c r="C13" s="295" t="s">
        <v>298</v>
      </c>
      <c r="D13" s="88">
        <v>1329</v>
      </c>
      <c r="E13" s="212" t="s">
        <v>228</v>
      </c>
      <c r="F13" s="212">
        <v>1</v>
      </c>
      <c r="G13" s="214">
        <v>1329</v>
      </c>
      <c r="H13" s="197" t="s">
        <v>90</v>
      </c>
      <c r="I13" s="213" t="s">
        <v>327</v>
      </c>
      <c r="J13" s="24" t="s">
        <v>410</v>
      </c>
      <c r="K13" s="156" t="s">
        <v>198</v>
      </c>
      <c r="L13" s="57"/>
      <c r="M13" s="57">
        <f>AC13*1/100+AC13</f>
        <v>602477.12</v>
      </c>
      <c r="N13" s="274">
        <v>500000</v>
      </c>
      <c r="O13" s="151"/>
      <c r="P13" s="151"/>
      <c r="Q13" s="158"/>
      <c r="R13" s="158"/>
      <c r="S13" s="158"/>
      <c r="T13" s="158"/>
      <c r="U13" s="158">
        <v>1</v>
      </c>
      <c r="V13" s="151"/>
      <c r="W13" s="151"/>
      <c r="X13" s="151"/>
      <c r="Y13" s="151"/>
      <c r="Z13" s="151"/>
      <c r="AA13" s="24">
        <v>208</v>
      </c>
      <c r="AB13" s="24"/>
      <c r="AC13" s="181">
        <v>596512</v>
      </c>
      <c r="AD13" s="367" t="s">
        <v>581</v>
      </c>
      <c r="AE13" s="88" t="s">
        <v>586</v>
      </c>
      <c r="AF13" s="236"/>
      <c r="AG13" s="219"/>
      <c r="AH13" s="348"/>
    </row>
    <row r="14" spans="1:56" ht="31.15" hidden="1" customHeight="1" x14ac:dyDescent="0.25">
      <c r="A14" s="307">
        <v>3.3</v>
      </c>
      <c r="B14" s="308" t="s">
        <v>488</v>
      </c>
      <c r="C14" s="295" t="s">
        <v>297</v>
      </c>
      <c r="D14" s="88">
        <v>1330</v>
      </c>
      <c r="E14" s="212" t="s">
        <v>228</v>
      </c>
      <c r="F14" s="212"/>
      <c r="G14" s="214">
        <v>1330</v>
      </c>
      <c r="H14" s="197" t="s">
        <v>62</v>
      </c>
      <c r="I14" s="213" t="s">
        <v>328</v>
      </c>
      <c r="J14" s="24" t="s">
        <v>410</v>
      </c>
      <c r="K14" s="156" t="s">
        <v>198</v>
      </c>
      <c r="L14" s="57"/>
      <c r="M14" s="57">
        <f t="shared" ref="M14:M25" si="0">AC14*0.5/100+AC14</f>
        <v>0</v>
      </c>
      <c r="N14" s="274">
        <v>500000</v>
      </c>
      <c r="O14" s="151"/>
      <c r="P14" s="151"/>
      <c r="Q14" s="158">
        <v>1</v>
      </c>
      <c r="R14" s="158"/>
      <c r="S14" s="158"/>
      <c r="T14" s="158"/>
      <c r="U14" s="158"/>
      <c r="V14" s="151"/>
      <c r="W14" s="151"/>
      <c r="X14" s="151"/>
      <c r="Y14" s="151"/>
      <c r="Z14" s="151"/>
      <c r="AA14" s="24">
        <v>400</v>
      </c>
      <c r="AB14" s="24"/>
      <c r="AC14" s="180"/>
      <c r="AD14"/>
      <c r="AE14" s="219"/>
      <c r="AF14" s="236"/>
      <c r="AG14" s="219"/>
      <c r="AH14" s="351"/>
    </row>
    <row r="15" spans="1:56" ht="34.5" hidden="1" customHeight="1" x14ac:dyDescent="0.25">
      <c r="A15" s="309">
        <v>3.4</v>
      </c>
      <c r="B15" s="308" t="s">
        <v>489</v>
      </c>
      <c r="C15" s="295" t="s">
        <v>299</v>
      </c>
      <c r="D15" s="88">
        <v>1334</v>
      </c>
      <c r="E15" s="212" t="s">
        <v>228</v>
      </c>
      <c r="F15" s="212"/>
      <c r="G15" s="214">
        <v>1334</v>
      </c>
      <c r="H15" s="197" t="s">
        <v>6</v>
      </c>
      <c r="I15" s="213" t="s">
        <v>329</v>
      </c>
      <c r="J15" s="24" t="s">
        <v>410</v>
      </c>
      <c r="K15" s="156" t="s">
        <v>198</v>
      </c>
      <c r="L15" s="57"/>
      <c r="M15" s="57">
        <f t="shared" si="0"/>
        <v>360233.8884</v>
      </c>
      <c r="N15" s="274">
        <v>250000</v>
      </c>
      <c r="O15" s="151"/>
      <c r="P15" s="151"/>
      <c r="Q15" s="158">
        <v>1</v>
      </c>
      <c r="R15" s="158"/>
      <c r="S15" s="158"/>
      <c r="T15" s="158"/>
      <c r="U15" s="158"/>
      <c r="V15" s="151"/>
      <c r="W15" s="151"/>
      <c r="X15" s="151"/>
      <c r="Y15" s="151"/>
      <c r="Z15" s="151"/>
      <c r="AA15" s="24">
        <v>17</v>
      </c>
      <c r="AB15" s="24"/>
      <c r="AC15" s="181">
        <v>358441.68</v>
      </c>
      <c r="AD15"/>
      <c r="AE15" s="219"/>
      <c r="AF15" s="236"/>
      <c r="AG15" s="219"/>
      <c r="AH15" s="348"/>
    </row>
    <row r="16" spans="1:56" ht="28.9" hidden="1" customHeight="1" x14ac:dyDescent="0.25">
      <c r="A16" s="307">
        <v>3.5</v>
      </c>
      <c r="B16" s="308" t="s">
        <v>539</v>
      </c>
      <c r="C16" s="295" t="s">
        <v>299</v>
      </c>
      <c r="D16" s="88">
        <v>1334</v>
      </c>
      <c r="E16" s="212" t="s">
        <v>228</v>
      </c>
      <c r="F16" s="212"/>
      <c r="G16" s="214">
        <v>1334</v>
      </c>
      <c r="H16" s="197" t="s">
        <v>6</v>
      </c>
      <c r="I16" s="213" t="s">
        <v>330</v>
      </c>
      <c r="J16" s="24" t="s">
        <v>410</v>
      </c>
      <c r="K16" s="156" t="s">
        <v>198</v>
      </c>
      <c r="L16" s="57"/>
      <c r="M16" s="57">
        <f t="shared" si="0"/>
        <v>355644.978</v>
      </c>
      <c r="N16" s="274">
        <v>250000</v>
      </c>
      <c r="O16" s="151"/>
      <c r="P16" s="151"/>
      <c r="Q16" s="158">
        <v>1</v>
      </c>
      <c r="R16" s="158"/>
      <c r="S16" s="158"/>
      <c r="T16" s="158"/>
      <c r="U16" s="158"/>
      <c r="V16" s="151"/>
      <c r="W16" s="151"/>
      <c r="X16" s="151"/>
      <c r="Y16" s="151"/>
      <c r="Z16" s="151"/>
      <c r="AA16" s="24">
        <v>27</v>
      </c>
      <c r="AB16" s="24"/>
      <c r="AC16" s="181">
        <v>353875.6</v>
      </c>
      <c r="AD16"/>
      <c r="AE16" s="219"/>
      <c r="AF16" s="236"/>
      <c r="AG16" s="219"/>
      <c r="AH16" s="351"/>
    </row>
    <row r="17" spans="1:34" ht="30" x14ac:dyDescent="0.25">
      <c r="A17" s="309">
        <v>3.6</v>
      </c>
      <c r="B17" s="308" t="s">
        <v>540</v>
      </c>
      <c r="C17" s="295" t="s">
        <v>302</v>
      </c>
      <c r="D17" s="88">
        <v>1338</v>
      </c>
      <c r="E17" s="212" t="s">
        <v>228</v>
      </c>
      <c r="F17" s="212">
        <v>2</v>
      </c>
      <c r="G17" s="214">
        <v>1338</v>
      </c>
      <c r="H17" s="197" t="s">
        <v>314</v>
      </c>
      <c r="I17" s="213" t="s">
        <v>331</v>
      </c>
      <c r="J17" s="24" t="s">
        <v>410</v>
      </c>
      <c r="K17" s="156" t="s">
        <v>198</v>
      </c>
      <c r="L17" s="57"/>
      <c r="M17" s="57">
        <f t="shared" si="0"/>
        <v>202939.04699999999</v>
      </c>
      <c r="N17" s="274">
        <v>200000</v>
      </c>
      <c r="O17" s="151"/>
      <c r="P17" s="151"/>
      <c r="Q17" s="158">
        <v>1</v>
      </c>
      <c r="R17" s="158"/>
      <c r="S17" s="158"/>
      <c r="T17" s="158"/>
      <c r="U17" s="158">
        <v>1</v>
      </c>
      <c r="V17" s="151"/>
      <c r="W17" s="151"/>
      <c r="X17" s="151"/>
      <c r="Y17" s="151"/>
      <c r="Z17" s="151"/>
      <c r="AA17" s="24">
        <v>34</v>
      </c>
      <c r="AB17" s="24"/>
      <c r="AC17" s="181">
        <v>201929.4</v>
      </c>
      <c r="AD17" s="367" t="s">
        <v>581</v>
      </c>
      <c r="AE17" s="88" t="s">
        <v>591</v>
      </c>
      <c r="AF17" s="236"/>
      <c r="AG17" s="219"/>
      <c r="AH17" s="348"/>
    </row>
    <row r="18" spans="1:34" ht="31.15" hidden="1" customHeight="1" x14ac:dyDescent="0.25">
      <c r="A18" s="307">
        <v>3.7</v>
      </c>
      <c r="B18" s="308" t="s">
        <v>570</v>
      </c>
      <c r="C18" s="96" t="s">
        <v>319</v>
      </c>
      <c r="D18" s="88">
        <v>1340</v>
      </c>
      <c r="E18" s="212" t="s">
        <v>228</v>
      </c>
      <c r="F18" s="212"/>
      <c r="G18" s="214">
        <v>1340</v>
      </c>
      <c r="H18" s="197" t="s">
        <v>85</v>
      </c>
      <c r="I18" s="213" t="s">
        <v>332</v>
      </c>
      <c r="J18" s="24" t="s">
        <v>410</v>
      </c>
      <c r="K18" s="156" t="s">
        <v>198</v>
      </c>
      <c r="L18" s="57"/>
      <c r="M18" s="57">
        <f t="shared" si="0"/>
        <v>0</v>
      </c>
      <c r="N18" s="274">
        <v>500000</v>
      </c>
      <c r="O18" s="151"/>
      <c r="P18" s="151"/>
      <c r="Q18" s="158">
        <v>1</v>
      </c>
      <c r="R18" s="158"/>
      <c r="S18" s="158"/>
      <c r="T18" s="158"/>
      <c r="U18" s="158"/>
      <c r="V18" s="151"/>
      <c r="W18" s="151"/>
      <c r="X18" s="151"/>
      <c r="Y18" s="151"/>
      <c r="Z18" s="151"/>
      <c r="AA18" s="24">
        <v>70</v>
      </c>
      <c r="AB18" s="24"/>
      <c r="AC18" s="181"/>
      <c r="AD18"/>
      <c r="AE18" s="219"/>
      <c r="AF18" s="220"/>
      <c r="AG18" s="219"/>
      <c r="AH18" s="348"/>
    </row>
    <row r="19" spans="1:34" ht="31.15" hidden="1" customHeight="1" x14ac:dyDescent="0.25">
      <c r="A19" s="309">
        <v>3.8</v>
      </c>
      <c r="B19" s="308" t="s">
        <v>541</v>
      </c>
      <c r="C19" s="96" t="s">
        <v>305</v>
      </c>
      <c r="D19" s="83">
        <v>1351</v>
      </c>
      <c r="E19" s="212" t="s">
        <v>228</v>
      </c>
      <c r="F19" s="212"/>
      <c r="G19" s="214">
        <v>1351</v>
      </c>
      <c r="H19" s="197" t="s">
        <v>316</v>
      </c>
      <c r="I19" s="213" t="s">
        <v>333</v>
      </c>
      <c r="J19" s="24" t="s">
        <v>410</v>
      </c>
      <c r="K19" s="156" t="s">
        <v>198</v>
      </c>
      <c r="L19" s="57"/>
      <c r="M19" s="57">
        <f t="shared" si="0"/>
        <v>0</v>
      </c>
      <c r="N19" s="274">
        <v>250000</v>
      </c>
      <c r="O19" s="151"/>
      <c r="P19" s="151"/>
      <c r="Q19" s="158">
        <v>1</v>
      </c>
      <c r="R19" s="158"/>
      <c r="S19" s="158"/>
      <c r="T19" s="158"/>
      <c r="U19" s="158"/>
      <c r="V19" s="151"/>
      <c r="W19" s="151"/>
      <c r="X19" s="151"/>
      <c r="Y19" s="151"/>
      <c r="Z19" s="151"/>
      <c r="AA19" s="24">
        <v>30</v>
      </c>
      <c r="AB19" s="24"/>
      <c r="AC19" s="181"/>
      <c r="AD19"/>
      <c r="AE19" s="237"/>
      <c r="AF19" s="220"/>
      <c r="AG19" s="237"/>
      <c r="AH19" s="348"/>
    </row>
    <row r="20" spans="1:34" ht="42" hidden="1" customHeight="1" x14ac:dyDescent="0.25">
      <c r="A20" s="307">
        <v>3.9</v>
      </c>
      <c r="B20" s="308" t="s">
        <v>530</v>
      </c>
      <c r="C20" s="96" t="s">
        <v>305</v>
      </c>
      <c r="D20" s="83">
        <v>1352</v>
      </c>
      <c r="E20" s="212" t="s">
        <v>228</v>
      </c>
      <c r="F20" s="212"/>
      <c r="G20" s="214">
        <v>1351</v>
      </c>
      <c r="H20" s="197" t="s">
        <v>316</v>
      </c>
      <c r="I20" s="213" t="s">
        <v>334</v>
      </c>
      <c r="J20" s="24" t="s">
        <v>410</v>
      </c>
      <c r="K20" s="156" t="s">
        <v>198</v>
      </c>
      <c r="L20" s="57"/>
      <c r="M20" s="57">
        <f t="shared" si="0"/>
        <v>0</v>
      </c>
      <c r="N20" s="274">
        <v>250000</v>
      </c>
      <c r="O20" s="151"/>
      <c r="P20" s="151"/>
      <c r="Q20" s="158">
        <v>1</v>
      </c>
      <c r="R20" s="158"/>
      <c r="S20" s="158"/>
      <c r="T20" s="158"/>
      <c r="U20" s="158"/>
      <c r="V20" s="151"/>
      <c r="W20" s="151"/>
      <c r="X20" s="151"/>
      <c r="Y20" s="151"/>
      <c r="Z20" s="151"/>
      <c r="AA20" s="24">
        <v>20</v>
      </c>
      <c r="AB20" s="24"/>
      <c r="AC20" s="181"/>
      <c r="AD20"/>
      <c r="AE20" s="237"/>
      <c r="AF20" s="220"/>
      <c r="AG20" s="237"/>
      <c r="AH20" s="351"/>
    </row>
    <row r="21" spans="1:34" ht="62.45" hidden="1" customHeight="1" x14ac:dyDescent="0.25">
      <c r="A21" s="310">
        <v>3.1</v>
      </c>
      <c r="B21" s="308" t="s">
        <v>542</v>
      </c>
      <c r="C21" s="295" t="s">
        <v>306</v>
      </c>
      <c r="D21" s="83">
        <v>1352</v>
      </c>
      <c r="E21" s="212" t="s">
        <v>228</v>
      </c>
      <c r="F21" s="212"/>
      <c r="G21" s="214">
        <v>1352</v>
      </c>
      <c r="H21" s="197" t="s">
        <v>64</v>
      </c>
      <c r="I21" s="213" t="s">
        <v>335</v>
      </c>
      <c r="J21" s="24" t="s">
        <v>410</v>
      </c>
      <c r="K21" s="156" t="s">
        <v>198</v>
      </c>
      <c r="L21" s="57"/>
      <c r="M21" s="57">
        <f t="shared" si="0"/>
        <v>0</v>
      </c>
      <c r="N21" s="274">
        <v>500000</v>
      </c>
      <c r="O21" s="151"/>
      <c r="P21" s="151"/>
      <c r="Q21" s="158">
        <v>1</v>
      </c>
      <c r="R21" s="158"/>
      <c r="S21" s="158"/>
      <c r="T21" s="158"/>
      <c r="U21" s="158"/>
      <c r="V21" s="151"/>
      <c r="W21" s="151"/>
      <c r="X21" s="151"/>
      <c r="Y21" s="151"/>
      <c r="Z21" s="151"/>
      <c r="AA21" s="24">
        <v>75</v>
      </c>
      <c r="AB21" s="24"/>
      <c r="AC21" s="181"/>
      <c r="AD21"/>
      <c r="AE21" s="237"/>
      <c r="AF21" s="238"/>
      <c r="AG21" s="237"/>
      <c r="AH21" s="662"/>
    </row>
    <row r="22" spans="1:34" ht="15.6" hidden="1" customHeight="1" x14ac:dyDescent="0.25">
      <c r="A22" s="311">
        <v>3.11</v>
      </c>
      <c r="B22" s="308" t="s">
        <v>526</v>
      </c>
      <c r="C22" s="295" t="s">
        <v>307</v>
      </c>
      <c r="D22" s="83">
        <v>1356</v>
      </c>
      <c r="E22" s="212" t="s">
        <v>228</v>
      </c>
      <c r="F22" s="212">
        <v>3</v>
      </c>
      <c r="G22" s="214">
        <v>1356</v>
      </c>
      <c r="H22" s="197" t="s">
        <v>340</v>
      </c>
      <c r="I22" s="213" t="s">
        <v>336</v>
      </c>
      <c r="J22" s="24" t="s">
        <v>410</v>
      </c>
      <c r="K22" s="156" t="s">
        <v>198</v>
      </c>
      <c r="L22" s="57"/>
      <c r="M22" s="57">
        <f t="shared" si="0"/>
        <v>407767.092</v>
      </c>
      <c r="N22" s="274">
        <v>300000</v>
      </c>
      <c r="O22" s="151"/>
      <c r="P22" s="151"/>
      <c r="Q22" s="158"/>
      <c r="R22" s="158"/>
      <c r="S22" s="158"/>
      <c r="T22" s="158"/>
      <c r="U22" s="158">
        <v>1</v>
      </c>
      <c r="V22" s="151"/>
      <c r="W22" s="151"/>
      <c r="X22" s="151"/>
      <c r="Y22" s="151"/>
      <c r="Z22" s="151"/>
      <c r="AA22" s="24">
        <v>64</v>
      </c>
      <c r="AB22" s="24"/>
      <c r="AC22" s="181">
        <v>405738.4</v>
      </c>
      <c r="AD22" s="367"/>
      <c r="AE22" s="83"/>
      <c r="AF22" s="238"/>
      <c r="AG22" s="237"/>
      <c r="AH22" s="662"/>
    </row>
    <row r="23" spans="1:34" s="195" customFormat="1" ht="15.6" hidden="1" customHeight="1" x14ac:dyDescent="0.25">
      <c r="A23" s="310">
        <v>3.12</v>
      </c>
      <c r="B23" s="308" t="s">
        <v>527</v>
      </c>
      <c r="C23" s="295" t="s">
        <v>307</v>
      </c>
      <c r="D23" s="83">
        <v>1357</v>
      </c>
      <c r="E23" s="212" t="s">
        <v>228</v>
      </c>
      <c r="F23" s="212">
        <v>4</v>
      </c>
      <c r="G23" s="214">
        <v>1356</v>
      </c>
      <c r="H23" s="216" t="s">
        <v>340</v>
      </c>
      <c r="I23" s="215" t="s">
        <v>341</v>
      </c>
      <c r="J23" s="296" t="s">
        <v>410</v>
      </c>
      <c r="K23" s="156" t="s">
        <v>198</v>
      </c>
      <c r="L23" s="244"/>
      <c r="M23" s="57">
        <f t="shared" si="0"/>
        <v>202939.04699999999</v>
      </c>
      <c r="N23" s="274">
        <v>200000</v>
      </c>
      <c r="O23" s="244"/>
      <c r="P23" s="244"/>
      <c r="Q23" s="243"/>
      <c r="R23" s="251"/>
      <c r="S23" s="251"/>
      <c r="T23" s="244"/>
      <c r="U23" s="243">
        <v>1</v>
      </c>
      <c r="V23" s="244"/>
      <c r="W23" s="244"/>
      <c r="X23" s="244"/>
      <c r="Y23" s="244"/>
      <c r="Z23" s="244"/>
      <c r="AA23" s="243">
        <v>12</v>
      </c>
      <c r="AB23" s="243"/>
      <c r="AC23" s="268">
        <v>201929.4</v>
      </c>
      <c r="AD23" s="368"/>
      <c r="AE23" s="364"/>
      <c r="AF23" s="240"/>
      <c r="AG23" s="239"/>
      <c r="AH23" s="241"/>
    </row>
    <row r="24" spans="1:34" ht="21.6" customHeight="1" x14ac:dyDescent="0.25">
      <c r="A24" s="311">
        <v>3.13</v>
      </c>
      <c r="B24" s="308" t="s">
        <v>543</v>
      </c>
      <c r="C24" s="96" t="s">
        <v>320</v>
      </c>
      <c r="D24" s="88">
        <v>1416</v>
      </c>
      <c r="E24" s="212" t="s">
        <v>228</v>
      </c>
      <c r="F24" s="212">
        <v>5</v>
      </c>
      <c r="G24" s="214">
        <v>1416</v>
      </c>
      <c r="H24" s="197" t="s">
        <v>71</v>
      </c>
      <c r="I24" s="213" t="s">
        <v>337</v>
      </c>
      <c r="J24" s="24" t="s">
        <v>410</v>
      </c>
      <c r="K24" s="156" t="s">
        <v>198</v>
      </c>
      <c r="L24" s="57"/>
      <c r="M24" s="57">
        <f t="shared" si="0"/>
        <v>593797.21499999997</v>
      </c>
      <c r="N24" s="274">
        <v>500000</v>
      </c>
      <c r="O24" s="151"/>
      <c r="P24" s="151"/>
      <c r="Q24" s="158"/>
      <c r="R24" s="158"/>
      <c r="S24" s="158"/>
      <c r="T24" s="158"/>
      <c r="U24" s="159">
        <v>1</v>
      </c>
      <c r="V24" s="151"/>
      <c r="W24" s="151"/>
      <c r="X24" s="151"/>
      <c r="Y24" s="151"/>
      <c r="Z24" s="151"/>
      <c r="AA24" s="24">
        <v>60</v>
      </c>
      <c r="AB24" s="24"/>
      <c r="AC24" s="181">
        <v>590843</v>
      </c>
      <c r="AD24" s="367" t="s">
        <v>581</v>
      </c>
      <c r="AE24" s="88" t="s">
        <v>587</v>
      </c>
      <c r="AF24" s="220"/>
      <c r="AG24" s="219"/>
      <c r="AH24" s="351"/>
    </row>
    <row r="25" spans="1:34" ht="31.15" customHeight="1" x14ac:dyDescent="0.25">
      <c r="A25" s="310">
        <v>3.14</v>
      </c>
      <c r="B25" s="308" t="s">
        <v>528</v>
      </c>
      <c r="C25" s="96" t="s">
        <v>312</v>
      </c>
      <c r="D25" s="88">
        <v>1423</v>
      </c>
      <c r="E25" s="212" t="s">
        <v>228</v>
      </c>
      <c r="F25" s="212">
        <v>6</v>
      </c>
      <c r="G25" s="217">
        <v>1423</v>
      </c>
      <c r="H25" s="198" t="s">
        <v>69</v>
      </c>
      <c r="I25" s="213" t="s">
        <v>338</v>
      </c>
      <c r="J25" s="24" t="s">
        <v>410</v>
      </c>
      <c r="K25" s="156" t="s">
        <v>198</v>
      </c>
      <c r="L25" s="57"/>
      <c r="M25" s="57">
        <f t="shared" si="0"/>
        <v>600097.56000000006</v>
      </c>
      <c r="N25" s="274">
        <v>500000</v>
      </c>
      <c r="O25" s="151"/>
      <c r="P25" s="151"/>
      <c r="Q25" s="158"/>
      <c r="R25" s="158"/>
      <c r="S25" s="158"/>
      <c r="T25" s="158"/>
      <c r="U25" s="159">
        <v>1</v>
      </c>
      <c r="V25" s="151"/>
      <c r="W25" s="151"/>
      <c r="X25" s="151"/>
      <c r="Y25" s="151"/>
      <c r="Z25" s="151"/>
      <c r="AA25" s="24">
        <v>1600</v>
      </c>
      <c r="AB25" s="24"/>
      <c r="AC25" s="62">
        <v>597112</v>
      </c>
      <c r="AD25" s="367" t="s">
        <v>581</v>
      </c>
      <c r="AE25" s="88" t="s">
        <v>588</v>
      </c>
      <c r="AF25" s="220"/>
      <c r="AG25" s="219"/>
      <c r="AH25" s="667"/>
    </row>
    <row r="26" spans="1:34" ht="14.45" hidden="1" customHeight="1" x14ac:dyDescent="0.25">
      <c r="A26" s="669" t="s">
        <v>339</v>
      </c>
      <c r="B26" s="669"/>
      <c r="C26" s="297"/>
      <c r="D26" s="303"/>
      <c r="E26" s="303"/>
      <c r="F26" s="303"/>
      <c r="G26" s="303"/>
      <c r="H26" s="303"/>
      <c r="I26" s="303"/>
      <c r="J26" s="303"/>
      <c r="K26" s="207"/>
      <c r="L26" s="207" t="s">
        <v>273</v>
      </c>
      <c r="M26" s="207">
        <f>SUM(M12:M25)</f>
        <v>3325895.9473999995</v>
      </c>
      <c r="N26" s="275">
        <f>SUM(N12:N25)</f>
        <v>5200000</v>
      </c>
      <c r="O26" s="249">
        <f>SUM(O12:O25)</f>
        <v>0</v>
      </c>
      <c r="P26" s="249">
        <f>SUM(P12:P25)</f>
        <v>0</v>
      </c>
      <c r="Q26" s="207">
        <f>SUM(Q12:Q25)</f>
        <v>9</v>
      </c>
      <c r="R26" s="207"/>
      <c r="S26" s="207"/>
      <c r="T26" s="207"/>
      <c r="U26" s="207">
        <f t="shared" ref="U26:AC26" si="1">SUM(U12:U25)</f>
        <v>6</v>
      </c>
      <c r="V26" s="207">
        <f t="shared" si="1"/>
        <v>0</v>
      </c>
      <c r="W26" s="207">
        <f t="shared" si="1"/>
        <v>0</v>
      </c>
      <c r="X26" s="207">
        <f t="shared" si="1"/>
        <v>0</v>
      </c>
      <c r="Y26" s="207">
        <f t="shared" si="1"/>
        <v>0</v>
      </c>
      <c r="Z26" s="207">
        <f t="shared" si="1"/>
        <v>0</v>
      </c>
      <c r="AA26" s="207">
        <f t="shared" si="1"/>
        <v>2677</v>
      </c>
      <c r="AB26" s="207">
        <f t="shared" si="1"/>
        <v>0</v>
      </c>
      <c r="AC26" s="207">
        <f t="shared" si="1"/>
        <v>3306381.4799999995</v>
      </c>
      <c r="AD26"/>
      <c r="AE26" s="219"/>
      <c r="AF26" s="220"/>
      <c r="AG26" s="219"/>
      <c r="AH26" s="668"/>
    </row>
    <row r="27" spans="1:34" ht="46.9" hidden="1" customHeight="1" x14ac:dyDescent="0.25">
      <c r="A27" s="309">
        <v>4.0999999999999996</v>
      </c>
      <c r="B27" s="312" t="s">
        <v>544</v>
      </c>
      <c r="C27" s="298" t="s">
        <v>300</v>
      </c>
      <c r="D27" s="209">
        <v>1336</v>
      </c>
      <c r="E27" s="258" t="s">
        <v>461</v>
      </c>
      <c r="F27" s="258"/>
      <c r="G27" s="209">
        <v>1336</v>
      </c>
      <c r="H27" s="198" t="s">
        <v>63</v>
      </c>
      <c r="I27" s="200" t="s">
        <v>342</v>
      </c>
      <c r="J27" s="200" t="s">
        <v>411</v>
      </c>
      <c r="K27" s="201" t="s">
        <v>198</v>
      </c>
      <c r="L27" s="202"/>
      <c r="M27" s="202">
        <f t="shared" ref="M27:M36" si="2">AC27*1/100+AC27</f>
        <v>0</v>
      </c>
      <c r="N27" s="276">
        <v>500000</v>
      </c>
      <c r="O27" s="206"/>
      <c r="P27" s="206"/>
      <c r="Q27" s="203">
        <v>1</v>
      </c>
      <c r="R27" s="203"/>
      <c r="S27" s="203"/>
      <c r="T27" s="203"/>
      <c r="U27" s="204"/>
      <c r="V27" s="205"/>
      <c r="W27" s="205"/>
      <c r="X27" s="205"/>
      <c r="Y27" s="205"/>
      <c r="Z27" s="205"/>
      <c r="AA27" s="206">
        <v>120</v>
      </c>
      <c r="AB27" s="206"/>
      <c r="AC27" s="181"/>
      <c r="AD27"/>
      <c r="AE27" s="219"/>
      <c r="AF27" s="236"/>
      <c r="AG27" s="219"/>
      <c r="AH27" s="663"/>
    </row>
    <row r="28" spans="1:34" ht="31.5" x14ac:dyDescent="0.25">
      <c r="A28" s="307">
        <v>4.2</v>
      </c>
      <c r="B28" s="312" t="s">
        <v>490</v>
      </c>
      <c r="C28" s="298" t="s">
        <v>302</v>
      </c>
      <c r="D28" s="209">
        <v>1338</v>
      </c>
      <c r="E28" s="258" t="s">
        <v>461</v>
      </c>
      <c r="F28" s="258">
        <v>7</v>
      </c>
      <c r="G28" s="209">
        <v>1338</v>
      </c>
      <c r="H28" s="198" t="s">
        <v>314</v>
      </c>
      <c r="I28" s="200" t="s">
        <v>343</v>
      </c>
      <c r="J28" s="200" t="s">
        <v>410</v>
      </c>
      <c r="K28" s="201" t="s">
        <v>198</v>
      </c>
      <c r="L28" s="202"/>
      <c r="M28" s="202">
        <f t="shared" si="2"/>
        <v>308717.44840000005</v>
      </c>
      <c r="N28" s="276">
        <v>300000</v>
      </c>
      <c r="O28" s="206"/>
      <c r="P28" s="206"/>
      <c r="Q28" s="203"/>
      <c r="R28" s="203"/>
      <c r="S28" s="203"/>
      <c r="T28" s="203"/>
      <c r="U28" s="204">
        <v>1</v>
      </c>
      <c r="V28" s="205"/>
      <c r="W28" s="205"/>
      <c r="X28" s="205"/>
      <c r="Y28" s="205"/>
      <c r="Z28" s="205"/>
      <c r="AA28" s="206">
        <v>45</v>
      </c>
      <c r="AB28" s="206"/>
      <c r="AC28" s="62">
        <v>305660.84000000003</v>
      </c>
      <c r="AD28" s="367" t="s">
        <v>581</v>
      </c>
      <c r="AE28" s="88" t="s">
        <v>592</v>
      </c>
      <c r="AF28" s="236"/>
      <c r="AG28" s="219"/>
      <c r="AH28" s="662"/>
    </row>
    <row r="29" spans="1:34" ht="41.45" hidden="1" customHeight="1" x14ac:dyDescent="0.25">
      <c r="A29" s="309">
        <v>4.3</v>
      </c>
      <c r="B29" s="312" t="s">
        <v>491</v>
      </c>
      <c r="C29" s="299" t="s">
        <v>303</v>
      </c>
      <c r="D29" s="209">
        <v>1348</v>
      </c>
      <c r="E29" s="258" t="s">
        <v>461</v>
      </c>
      <c r="F29" s="258"/>
      <c r="G29" s="209">
        <v>1348</v>
      </c>
      <c r="H29" s="198" t="s">
        <v>50</v>
      </c>
      <c r="I29" s="200" t="s">
        <v>344</v>
      </c>
      <c r="J29" s="200" t="s">
        <v>410</v>
      </c>
      <c r="K29" s="201" t="s">
        <v>198</v>
      </c>
      <c r="L29" s="202"/>
      <c r="M29" s="202">
        <f t="shared" si="2"/>
        <v>506439.86609999998</v>
      </c>
      <c r="N29" s="276">
        <v>500000</v>
      </c>
      <c r="O29" s="206"/>
      <c r="P29" s="206"/>
      <c r="Q29" s="203"/>
      <c r="R29" s="203"/>
      <c r="S29" s="203"/>
      <c r="T29" s="203"/>
      <c r="U29" s="204"/>
      <c r="V29" s="205">
        <v>1</v>
      </c>
      <c r="W29" s="205"/>
      <c r="X29" s="205"/>
      <c r="Y29" s="205"/>
      <c r="Z29" s="205"/>
      <c r="AA29" s="206">
        <v>325</v>
      </c>
      <c r="AB29" s="206"/>
      <c r="AC29" s="62">
        <v>501425.61</v>
      </c>
      <c r="AD29"/>
      <c r="AE29" s="237"/>
      <c r="AF29" s="220"/>
      <c r="AG29" s="237"/>
      <c r="AH29" s="663"/>
    </row>
    <row r="30" spans="1:34" s="116" customFormat="1" ht="41.45" hidden="1" customHeight="1" x14ac:dyDescent="0.25">
      <c r="A30" s="307">
        <v>4.4000000000000004</v>
      </c>
      <c r="B30" s="313" t="s">
        <v>492</v>
      </c>
      <c r="C30" s="299" t="s">
        <v>304</v>
      </c>
      <c r="D30" s="209">
        <v>1350</v>
      </c>
      <c r="E30" s="258" t="s">
        <v>461</v>
      </c>
      <c r="F30" s="258"/>
      <c r="G30" s="209">
        <v>1350</v>
      </c>
      <c r="H30" s="198" t="s">
        <v>78</v>
      </c>
      <c r="I30" s="200" t="s">
        <v>345</v>
      </c>
      <c r="J30" s="200" t="s">
        <v>410</v>
      </c>
      <c r="K30" s="201" t="s">
        <v>198</v>
      </c>
      <c r="L30" s="246"/>
      <c r="M30" s="202">
        <f t="shared" si="2"/>
        <v>749212.69750000001</v>
      </c>
      <c r="N30" s="277">
        <v>500000</v>
      </c>
      <c r="O30" s="245"/>
      <c r="P30" s="245"/>
      <c r="Q30" s="247">
        <v>1</v>
      </c>
      <c r="R30" s="247"/>
      <c r="S30" s="247"/>
      <c r="T30" s="247"/>
      <c r="U30" s="247"/>
      <c r="V30" s="247"/>
      <c r="W30" s="247"/>
      <c r="X30" s="247"/>
      <c r="Y30" s="247"/>
      <c r="Z30" s="247"/>
      <c r="AA30" s="247">
        <v>1000</v>
      </c>
      <c r="AB30" s="247"/>
      <c r="AC30" s="269">
        <v>741794.75</v>
      </c>
      <c r="AE30" s="242"/>
      <c r="AF30" s="228"/>
      <c r="AG30" s="242"/>
      <c r="AH30" s="662"/>
    </row>
    <row r="31" spans="1:34" s="116" customFormat="1" ht="46.9" hidden="1" customHeight="1" x14ac:dyDescent="0.25">
      <c r="A31" s="309">
        <v>4.5</v>
      </c>
      <c r="B31" s="314" t="s">
        <v>545</v>
      </c>
      <c r="C31" s="299" t="s">
        <v>531</v>
      </c>
      <c r="D31" s="210">
        <v>1396</v>
      </c>
      <c r="E31" s="258" t="s">
        <v>461</v>
      </c>
      <c r="F31" s="258"/>
      <c r="G31" s="210">
        <v>1396</v>
      </c>
      <c r="H31" s="198" t="s">
        <v>322</v>
      </c>
      <c r="I31" s="200" t="s">
        <v>346</v>
      </c>
      <c r="J31" s="200" t="s">
        <v>410</v>
      </c>
      <c r="K31" s="201" t="s">
        <v>198</v>
      </c>
      <c r="L31" s="248"/>
      <c r="M31" s="202">
        <f t="shared" si="2"/>
        <v>749212.69750000001</v>
      </c>
      <c r="N31" s="278">
        <v>500000</v>
      </c>
      <c r="O31" s="248"/>
      <c r="P31" s="248"/>
      <c r="Q31" s="230">
        <v>1</v>
      </c>
      <c r="R31" s="248"/>
      <c r="S31" s="248"/>
      <c r="T31" s="230"/>
      <c r="U31" s="248"/>
      <c r="V31" s="248"/>
      <c r="W31" s="248"/>
      <c r="X31" s="248"/>
      <c r="Y31" s="248"/>
      <c r="Z31" s="248"/>
      <c r="AA31" s="230">
        <v>350</v>
      </c>
      <c r="AB31" s="230"/>
      <c r="AC31" s="270">
        <v>741794.75</v>
      </c>
      <c r="AE31" s="231"/>
      <c r="AF31" s="220"/>
      <c r="AG31" s="231"/>
      <c r="AH31" s="351"/>
    </row>
    <row r="32" spans="1:34" s="116" customFormat="1" ht="31.15" hidden="1" customHeight="1" x14ac:dyDescent="0.25">
      <c r="A32" s="307">
        <v>4.5999999999999996</v>
      </c>
      <c r="B32" s="313" t="s">
        <v>529</v>
      </c>
      <c r="C32" s="299" t="s">
        <v>353</v>
      </c>
      <c r="D32" s="209">
        <v>1405</v>
      </c>
      <c r="E32" s="258" t="s">
        <v>461</v>
      </c>
      <c r="F32" s="258"/>
      <c r="G32" s="209">
        <v>1405</v>
      </c>
      <c r="H32" s="198" t="s">
        <v>92</v>
      </c>
      <c r="I32" s="200" t="s">
        <v>347</v>
      </c>
      <c r="J32" s="200" t="s">
        <v>410</v>
      </c>
      <c r="K32" s="201" t="s">
        <v>198</v>
      </c>
      <c r="L32" s="248"/>
      <c r="M32" s="202">
        <f t="shared" si="2"/>
        <v>0</v>
      </c>
      <c r="N32" s="278">
        <v>150000</v>
      </c>
      <c r="O32" s="248"/>
      <c r="P32" s="248"/>
      <c r="Q32" s="230">
        <v>1</v>
      </c>
      <c r="R32" s="230"/>
      <c r="S32" s="230"/>
      <c r="T32" s="248"/>
      <c r="U32" s="248"/>
      <c r="V32" s="248"/>
      <c r="W32" s="248"/>
      <c r="X32" s="248"/>
      <c r="Y32" s="248"/>
      <c r="Z32" s="248"/>
      <c r="AA32" s="230">
        <v>160</v>
      </c>
      <c r="AB32" s="230"/>
      <c r="AC32" s="218"/>
      <c r="AE32" s="242"/>
      <c r="AF32" s="220"/>
      <c r="AG32" s="242"/>
      <c r="AH32" s="663"/>
    </row>
    <row r="33" spans="1:34" ht="31.15" hidden="1" customHeight="1" x14ac:dyDescent="0.25">
      <c r="A33" s="309">
        <v>4.7</v>
      </c>
      <c r="B33" s="308" t="s">
        <v>493</v>
      </c>
      <c r="C33" s="299" t="s">
        <v>308</v>
      </c>
      <c r="D33" s="209">
        <v>1412</v>
      </c>
      <c r="E33" s="258" t="s">
        <v>461</v>
      </c>
      <c r="F33" s="258"/>
      <c r="G33" s="209">
        <v>1412</v>
      </c>
      <c r="H33" s="198" t="s">
        <v>325</v>
      </c>
      <c r="I33" s="200" t="s">
        <v>348</v>
      </c>
      <c r="J33" s="200" t="s">
        <v>410</v>
      </c>
      <c r="K33" s="201" t="s">
        <v>198</v>
      </c>
      <c r="L33" s="202"/>
      <c r="M33" s="202">
        <f t="shared" si="2"/>
        <v>632078.85649999999</v>
      </c>
      <c r="N33" s="276">
        <v>500000</v>
      </c>
      <c r="O33" s="205"/>
      <c r="P33" s="205"/>
      <c r="Q33" s="203">
        <v>1</v>
      </c>
      <c r="R33" s="203"/>
      <c r="S33" s="203"/>
      <c r="T33" s="203"/>
      <c r="U33" s="204"/>
      <c r="V33" s="205"/>
      <c r="W33" s="205"/>
      <c r="X33" s="205"/>
      <c r="Y33" s="205"/>
      <c r="Z33" s="205"/>
      <c r="AA33" s="206">
        <v>95</v>
      </c>
      <c r="AB33" s="206"/>
      <c r="AC33" s="181">
        <v>625820.65</v>
      </c>
      <c r="AD33"/>
      <c r="AE33" s="237"/>
      <c r="AF33" s="220"/>
      <c r="AG33" s="237"/>
      <c r="AH33" s="662"/>
    </row>
    <row r="34" spans="1:34" ht="31.5" x14ac:dyDescent="0.25">
      <c r="A34" s="307">
        <v>4.8</v>
      </c>
      <c r="B34" s="308" t="s">
        <v>494</v>
      </c>
      <c r="C34" s="298" t="s">
        <v>309</v>
      </c>
      <c r="D34" s="209">
        <v>1418</v>
      </c>
      <c r="E34" s="258" t="s">
        <v>461</v>
      </c>
      <c r="F34" s="258">
        <v>8</v>
      </c>
      <c r="G34" s="209">
        <v>1418</v>
      </c>
      <c r="H34" s="198" t="s">
        <v>29</v>
      </c>
      <c r="I34" s="200" t="s">
        <v>349</v>
      </c>
      <c r="J34" s="200" t="s">
        <v>410</v>
      </c>
      <c r="K34" s="201" t="s">
        <v>198</v>
      </c>
      <c r="L34" s="202"/>
      <c r="M34" s="202">
        <f t="shared" si="2"/>
        <v>381820.76360000001</v>
      </c>
      <c r="N34" s="276">
        <v>300000</v>
      </c>
      <c r="O34" s="205"/>
      <c r="P34" s="205"/>
      <c r="Q34" s="203"/>
      <c r="R34" s="203"/>
      <c r="S34" s="203"/>
      <c r="T34" s="203"/>
      <c r="U34" s="204">
        <v>1</v>
      </c>
      <c r="V34" s="205"/>
      <c r="W34" s="205"/>
      <c r="X34" s="205"/>
      <c r="Y34" s="205"/>
      <c r="Z34" s="205"/>
      <c r="AA34" s="206">
        <v>110</v>
      </c>
      <c r="AB34" s="206"/>
      <c r="AC34" s="267">
        <v>378040.36</v>
      </c>
      <c r="AD34" s="367" t="s">
        <v>581</v>
      </c>
      <c r="AE34" s="88" t="s">
        <v>590</v>
      </c>
      <c r="AF34" s="236"/>
      <c r="AG34" s="219"/>
      <c r="AH34" s="348"/>
    </row>
    <row r="35" spans="1:34" ht="45" x14ac:dyDescent="0.25">
      <c r="A35" s="309">
        <v>4.9000000000000004</v>
      </c>
      <c r="B35" s="308" t="s">
        <v>546</v>
      </c>
      <c r="C35" s="299" t="s">
        <v>310</v>
      </c>
      <c r="D35" s="209">
        <v>1419</v>
      </c>
      <c r="E35" s="258" t="s">
        <v>461</v>
      </c>
      <c r="F35" s="258">
        <v>9</v>
      </c>
      <c r="G35" s="209">
        <v>1419</v>
      </c>
      <c r="H35" s="198" t="s">
        <v>352</v>
      </c>
      <c r="I35" s="200" t="s">
        <v>350</v>
      </c>
      <c r="J35" s="200" t="s">
        <v>410</v>
      </c>
      <c r="K35" s="201" t="s">
        <v>198</v>
      </c>
      <c r="L35" s="202"/>
      <c r="M35" s="202">
        <f t="shared" si="2"/>
        <v>291668.08280000003</v>
      </c>
      <c r="N35" s="276">
        <v>200000</v>
      </c>
      <c r="O35" s="205"/>
      <c r="P35" s="205"/>
      <c r="Q35" s="203"/>
      <c r="R35" s="203"/>
      <c r="S35" s="203"/>
      <c r="T35" s="203"/>
      <c r="U35" s="204">
        <v>1</v>
      </c>
      <c r="V35" s="205"/>
      <c r="W35" s="205"/>
      <c r="X35" s="205"/>
      <c r="Y35" s="205"/>
      <c r="Z35" s="205"/>
      <c r="AA35" s="206">
        <v>160</v>
      </c>
      <c r="AB35" s="206"/>
      <c r="AC35" s="181">
        <v>288780.28000000003</v>
      </c>
      <c r="AD35" s="367" t="s">
        <v>581</v>
      </c>
      <c r="AE35" s="88" t="s">
        <v>589</v>
      </c>
      <c r="AF35" s="220"/>
      <c r="AG35" s="219"/>
      <c r="AH35" s="351"/>
    </row>
    <row r="36" spans="1:34" ht="42" hidden="1" customHeight="1" x14ac:dyDescent="0.25">
      <c r="A36" s="311">
        <v>4.0999999999999996</v>
      </c>
      <c r="B36" s="308" t="s">
        <v>495</v>
      </c>
      <c r="C36" s="299" t="s">
        <v>311</v>
      </c>
      <c r="D36" s="209">
        <v>1421</v>
      </c>
      <c r="E36" s="258" t="s">
        <v>461</v>
      </c>
      <c r="F36" s="258"/>
      <c r="G36" s="209">
        <v>1421</v>
      </c>
      <c r="H36" s="198" t="s">
        <v>38</v>
      </c>
      <c r="I36" s="200" t="s">
        <v>351</v>
      </c>
      <c r="J36" s="200" t="s">
        <v>410</v>
      </c>
      <c r="K36" s="201" t="s">
        <v>198</v>
      </c>
      <c r="L36" s="202"/>
      <c r="M36" s="202">
        <f t="shared" si="2"/>
        <v>514009.75549999997</v>
      </c>
      <c r="N36" s="276">
        <v>500000</v>
      </c>
      <c r="O36" s="205"/>
      <c r="P36" s="205"/>
      <c r="Q36" s="203"/>
      <c r="R36" s="203"/>
      <c r="S36" s="203"/>
      <c r="T36" s="203"/>
      <c r="U36" s="204"/>
      <c r="V36" s="205"/>
      <c r="W36" s="205"/>
      <c r="X36" s="205"/>
      <c r="Y36" s="205"/>
      <c r="Z36" s="205">
        <v>1</v>
      </c>
      <c r="AA36" s="206">
        <v>300</v>
      </c>
      <c r="AB36" s="206"/>
      <c r="AC36" s="181">
        <v>508920.55</v>
      </c>
      <c r="AD36"/>
      <c r="AE36" s="219"/>
      <c r="AF36" s="220"/>
      <c r="AG36" s="219"/>
      <c r="AH36" s="348"/>
    </row>
    <row r="37" spans="1:34" ht="15.6" hidden="1" customHeight="1" x14ac:dyDescent="0.25">
      <c r="A37" s="669" t="s">
        <v>339</v>
      </c>
      <c r="B37" s="669"/>
      <c r="C37" s="297"/>
      <c r="D37" s="303"/>
      <c r="E37" s="303"/>
      <c r="F37" s="303"/>
      <c r="G37" s="303"/>
      <c r="H37" s="303"/>
      <c r="I37" s="303"/>
      <c r="J37" s="303"/>
      <c r="K37" s="207"/>
      <c r="L37" s="207"/>
      <c r="M37" s="207">
        <f t="shared" ref="M37:AA37" si="3">SUM(M27:M36)</f>
        <v>4133160.1678999998</v>
      </c>
      <c r="N37" s="275">
        <f t="shared" si="3"/>
        <v>3950000</v>
      </c>
      <c r="O37" s="249">
        <f t="shared" si="3"/>
        <v>0</v>
      </c>
      <c r="P37" s="249">
        <f t="shared" si="3"/>
        <v>0</v>
      </c>
      <c r="Q37" s="207">
        <f t="shared" si="3"/>
        <v>5</v>
      </c>
      <c r="R37" s="252">
        <f t="shared" si="3"/>
        <v>0</v>
      </c>
      <c r="S37" s="252">
        <f t="shared" si="3"/>
        <v>0</v>
      </c>
      <c r="T37" s="252">
        <f t="shared" si="3"/>
        <v>0</v>
      </c>
      <c r="U37" s="207">
        <f t="shared" si="3"/>
        <v>3</v>
      </c>
      <c r="V37" s="207">
        <f t="shared" si="3"/>
        <v>1</v>
      </c>
      <c r="W37" s="207">
        <f t="shared" si="3"/>
        <v>0</v>
      </c>
      <c r="X37" s="207">
        <f t="shared" si="3"/>
        <v>0</v>
      </c>
      <c r="Y37" s="207">
        <f t="shared" si="3"/>
        <v>0</v>
      </c>
      <c r="Z37" s="207">
        <f t="shared" si="3"/>
        <v>1</v>
      </c>
      <c r="AA37" s="207">
        <f t="shared" si="3"/>
        <v>2665</v>
      </c>
      <c r="AB37" s="207"/>
      <c r="AC37" s="181"/>
      <c r="AD37"/>
      <c r="AE37" s="219"/>
      <c r="AF37" s="220"/>
      <c r="AG37" s="219"/>
      <c r="AH37" s="351"/>
    </row>
    <row r="38" spans="1:34" ht="28.9" hidden="1" customHeight="1" x14ac:dyDescent="0.25">
      <c r="A38" s="309">
        <v>5.0999999999999996</v>
      </c>
      <c r="B38" s="308" t="s">
        <v>496</v>
      </c>
      <c r="C38" s="96" t="s">
        <v>412</v>
      </c>
      <c r="D38" s="209">
        <v>1325</v>
      </c>
      <c r="E38" s="212" t="s">
        <v>462</v>
      </c>
      <c r="F38" s="212"/>
      <c r="G38" s="209">
        <v>1325</v>
      </c>
      <c r="H38" s="197" t="s">
        <v>407</v>
      </c>
      <c r="I38" s="32" t="s">
        <v>355</v>
      </c>
      <c r="J38" s="32" t="s">
        <v>411</v>
      </c>
      <c r="K38" s="156" t="s">
        <v>198</v>
      </c>
      <c r="L38" s="57"/>
      <c r="M38" s="57">
        <f>AC38*1/100+AC38</f>
        <v>499800.94419999997</v>
      </c>
      <c r="N38" s="274">
        <v>500000</v>
      </c>
      <c r="O38" s="151"/>
      <c r="P38" s="151">
        <v>184</v>
      </c>
      <c r="Q38" s="158">
        <v>1</v>
      </c>
      <c r="R38" s="158"/>
      <c r="S38" s="158"/>
      <c r="T38" s="158"/>
      <c r="U38" s="159"/>
      <c r="V38" s="151"/>
      <c r="W38" s="151"/>
      <c r="X38" s="151"/>
      <c r="Y38" s="151"/>
      <c r="Z38" s="151"/>
      <c r="AA38" s="24">
        <v>800</v>
      </c>
      <c r="AB38" s="24"/>
      <c r="AC38" s="181">
        <v>494852.42</v>
      </c>
      <c r="AD38"/>
      <c r="AE38" s="219"/>
      <c r="AF38" s="220"/>
      <c r="AG38" s="219"/>
      <c r="AH38" s="351"/>
    </row>
    <row r="39" spans="1:34" ht="31.15" hidden="1" customHeight="1" x14ac:dyDescent="0.25">
      <c r="A39" s="309">
        <v>5.2</v>
      </c>
      <c r="B39" s="308" t="s">
        <v>569</v>
      </c>
      <c r="C39" s="96" t="s">
        <v>413</v>
      </c>
      <c r="D39" s="209">
        <v>1327</v>
      </c>
      <c r="E39" s="212" t="s">
        <v>462</v>
      </c>
      <c r="F39" s="212"/>
      <c r="G39" s="209">
        <v>1327</v>
      </c>
      <c r="H39" s="197" t="s">
        <v>3</v>
      </c>
      <c r="I39" s="300" t="s">
        <v>356</v>
      </c>
      <c r="J39" s="32" t="s">
        <v>411</v>
      </c>
      <c r="K39" s="156" t="s">
        <v>198</v>
      </c>
      <c r="L39" s="57"/>
      <c r="M39" s="57">
        <f>AC39*1/100+AC39</f>
        <v>499325.38569999998</v>
      </c>
      <c r="N39" s="274">
        <v>500000</v>
      </c>
      <c r="O39" s="151"/>
      <c r="P39" s="151">
        <v>233</v>
      </c>
      <c r="Q39" s="158">
        <v>1</v>
      </c>
      <c r="R39" s="158"/>
      <c r="S39" s="158"/>
      <c r="T39" s="158"/>
      <c r="U39" s="159"/>
      <c r="V39" s="151"/>
      <c r="W39" s="151"/>
      <c r="X39" s="151"/>
      <c r="Y39" s="151"/>
      <c r="Z39" s="151"/>
      <c r="AA39" s="24">
        <v>28</v>
      </c>
      <c r="AB39" s="24"/>
      <c r="AC39" s="181">
        <v>494381.57</v>
      </c>
      <c r="AD39"/>
      <c r="AE39" s="219"/>
      <c r="AF39" s="220"/>
      <c r="AG39" s="219"/>
      <c r="AH39" s="351"/>
    </row>
    <row r="40" spans="1:34" ht="41.45" customHeight="1" x14ac:dyDescent="0.25">
      <c r="A40" s="309">
        <v>5.3</v>
      </c>
      <c r="B40" s="308" t="s">
        <v>497</v>
      </c>
      <c r="C40" s="96" t="s">
        <v>414</v>
      </c>
      <c r="D40" s="209">
        <v>1328</v>
      </c>
      <c r="E40" s="212" t="s">
        <v>462</v>
      </c>
      <c r="F40" s="212">
        <v>10</v>
      </c>
      <c r="G40" s="209">
        <v>1328</v>
      </c>
      <c r="H40" s="197" t="s">
        <v>89</v>
      </c>
      <c r="I40" s="300" t="s">
        <v>357</v>
      </c>
      <c r="J40" s="32" t="s">
        <v>411</v>
      </c>
      <c r="K40" s="156" t="s">
        <v>198</v>
      </c>
      <c r="L40" s="57"/>
      <c r="M40" s="57">
        <f>AC40*1/100+AC40</f>
        <v>498858.94750000001</v>
      </c>
      <c r="N40" s="274">
        <v>500000</v>
      </c>
      <c r="O40" s="151"/>
      <c r="P40" s="151">
        <v>404</v>
      </c>
      <c r="Q40" s="158"/>
      <c r="R40" s="158"/>
      <c r="S40" s="158"/>
      <c r="T40" s="158"/>
      <c r="U40" s="159">
        <v>1</v>
      </c>
      <c r="V40" s="151"/>
      <c r="W40" s="151"/>
      <c r="X40" s="151"/>
      <c r="Y40" s="151"/>
      <c r="Z40" s="151"/>
      <c r="AA40" s="24">
        <v>465</v>
      </c>
      <c r="AB40" s="24"/>
      <c r="AC40" s="181">
        <v>493919.75</v>
      </c>
      <c r="AD40" s="367" t="s">
        <v>581</v>
      </c>
      <c r="AE40" s="88" t="s">
        <v>585</v>
      </c>
      <c r="AF40" s="220"/>
      <c r="AG40" s="219"/>
      <c r="AH40" s="348"/>
    </row>
    <row r="41" spans="1:34" ht="47.25" x14ac:dyDescent="0.25">
      <c r="A41" s="309">
        <v>5.4</v>
      </c>
      <c r="B41" s="308" t="s">
        <v>498</v>
      </c>
      <c r="C41" s="96" t="s">
        <v>415</v>
      </c>
      <c r="D41" s="209">
        <v>1331</v>
      </c>
      <c r="E41" s="212" t="s">
        <v>462</v>
      </c>
      <c r="F41" s="212">
        <v>11</v>
      </c>
      <c r="G41" s="209">
        <v>1331</v>
      </c>
      <c r="H41" s="197" t="s">
        <v>28</v>
      </c>
      <c r="I41" s="300" t="s">
        <v>358</v>
      </c>
      <c r="J41" s="32" t="s">
        <v>411</v>
      </c>
      <c r="K41" s="156" t="s">
        <v>198</v>
      </c>
      <c r="L41" s="57"/>
      <c r="M41" s="57">
        <f>AC41*1/100+AC41</f>
        <v>499450.73680000001</v>
      </c>
      <c r="N41" s="274">
        <v>500000</v>
      </c>
      <c r="O41" s="151"/>
      <c r="P41" s="151">
        <v>497</v>
      </c>
      <c r="Q41" s="158"/>
      <c r="R41" s="158"/>
      <c r="S41" s="158"/>
      <c r="T41" s="158"/>
      <c r="U41" s="159">
        <v>1</v>
      </c>
      <c r="V41" s="151"/>
      <c r="W41" s="151"/>
      <c r="X41" s="151"/>
      <c r="Y41" s="151"/>
      <c r="Z41" s="151"/>
      <c r="AA41" s="24">
        <v>320</v>
      </c>
      <c r="AB41" s="24"/>
      <c r="AC41" s="181">
        <v>494505.68</v>
      </c>
      <c r="AD41" s="367" t="s">
        <v>581</v>
      </c>
      <c r="AE41" s="88" t="s">
        <v>584</v>
      </c>
      <c r="AF41" s="220"/>
      <c r="AG41" s="219"/>
      <c r="AH41" s="348"/>
    </row>
    <row r="42" spans="1:34" ht="45" x14ac:dyDescent="0.25">
      <c r="A42" s="309">
        <v>5.5</v>
      </c>
      <c r="B42" s="308" t="s">
        <v>547</v>
      </c>
      <c r="C42" s="130" t="s">
        <v>416</v>
      </c>
      <c r="D42" s="209">
        <v>1332</v>
      </c>
      <c r="E42" s="212" t="s">
        <v>462</v>
      </c>
      <c r="F42" s="212">
        <v>12</v>
      </c>
      <c r="G42" s="209">
        <v>1332</v>
      </c>
      <c r="H42" s="197" t="s">
        <v>88</v>
      </c>
      <c r="I42" s="300" t="s">
        <v>359</v>
      </c>
      <c r="J42" s="32" t="s">
        <v>411</v>
      </c>
      <c r="K42" s="156" t="s">
        <v>198</v>
      </c>
      <c r="L42" s="57"/>
      <c r="M42" s="57">
        <f>AC42*1/100+AC42</f>
        <v>498866.48210000002</v>
      </c>
      <c r="N42" s="274">
        <v>500000</v>
      </c>
      <c r="O42" s="151"/>
      <c r="P42" s="151">
        <v>181</v>
      </c>
      <c r="Q42" s="158"/>
      <c r="R42" s="158"/>
      <c r="S42" s="158"/>
      <c r="T42" s="158"/>
      <c r="U42" s="159">
        <v>1</v>
      </c>
      <c r="V42" s="151"/>
      <c r="W42" s="151"/>
      <c r="X42" s="151"/>
      <c r="Y42" s="151"/>
      <c r="Z42" s="151"/>
      <c r="AA42" s="24">
        <v>50</v>
      </c>
      <c r="AB42" s="24"/>
      <c r="AC42" s="181">
        <v>493927.21</v>
      </c>
      <c r="AD42" s="367" t="s">
        <v>581</v>
      </c>
      <c r="AE42" s="88" t="s">
        <v>583</v>
      </c>
      <c r="AF42" s="221"/>
      <c r="AG42" s="219"/>
      <c r="AH42" s="351"/>
    </row>
    <row r="43" spans="1:34" ht="30" x14ac:dyDescent="0.25">
      <c r="A43" s="309">
        <v>5.6</v>
      </c>
      <c r="B43" s="314" t="s">
        <v>499</v>
      </c>
      <c r="C43" s="130" t="s">
        <v>417</v>
      </c>
      <c r="D43" s="209">
        <v>1333</v>
      </c>
      <c r="E43" s="212" t="s">
        <v>462</v>
      </c>
      <c r="AF43" s="221"/>
      <c r="AG43" s="219"/>
      <c r="AH43" s="663"/>
    </row>
    <row r="44" spans="1:34" ht="47.25" hidden="1" x14ac:dyDescent="0.25">
      <c r="A44" s="309">
        <v>5.7</v>
      </c>
      <c r="B44" s="308" t="s">
        <v>548</v>
      </c>
      <c r="C44" s="96" t="s">
        <v>418</v>
      </c>
      <c r="D44" s="209">
        <v>1335</v>
      </c>
      <c r="E44" s="212" t="s">
        <v>462</v>
      </c>
      <c r="F44" s="212">
        <v>14</v>
      </c>
      <c r="G44" s="209">
        <v>1335</v>
      </c>
      <c r="H44" s="363" t="s">
        <v>30</v>
      </c>
      <c r="I44" s="300" t="s">
        <v>360</v>
      </c>
      <c r="J44" s="32" t="s">
        <v>411</v>
      </c>
      <c r="K44" s="156" t="s">
        <v>198</v>
      </c>
      <c r="L44" s="57"/>
      <c r="M44" s="57">
        <f t="shared" ref="M44:M90" si="4">AC44*1/100+AC44</f>
        <v>499324.03229999996</v>
      </c>
      <c r="N44" s="274">
        <v>500000</v>
      </c>
      <c r="O44" s="151"/>
      <c r="P44" s="265">
        <v>220.5</v>
      </c>
      <c r="Q44" s="158"/>
      <c r="R44" s="158"/>
      <c r="S44" s="158"/>
      <c r="T44" s="158"/>
      <c r="U44" s="159">
        <v>1</v>
      </c>
      <c r="V44" s="151"/>
      <c r="W44" s="151"/>
      <c r="X44" s="151"/>
      <c r="Y44" s="151"/>
      <c r="Z44" s="151"/>
      <c r="AA44" s="24">
        <v>25</v>
      </c>
      <c r="AB44" s="24"/>
      <c r="AC44" s="181">
        <v>494380.23</v>
      </c>
      <c r="AD44"/>
      <c r="AE44" s="219"/>
      <c r="AF44" s="220"/>
      <c r="AG44" s="219"/>
      <c r="AH44" s="662"/>
    </row>
    <row r="45" spans="1:34" ht="63" hidden="1" x14ac:dyDescent="0.25">
      <c r="A45" s="309">
        <v>5.8</v>
      </c>
      <c r="B45" s="308" t="s">
        <v>500</v>
      </c>
      <c r="C45" s="96" t="s">
        <v>419</v>
      </c>
      <c r="D45" s="210">
        <v>1337</v>
      </c>
      <c r="E45" s="212" t="s">
        <v>462</v>
      </c>
      <c r="F45" s="212"/>
      <c r="G45" s="210">
        <v>1337</v>
      </c>
      <c r="H45" s="197" t="s">
        <v>13</v>
      </c>
      <c r="I45" s="300" t="s">
        <v>361</v>
      </c>
      <c r="J45" s="32" t="s">
        <v>411</v>
      </c>
      <c r="K45" s="156" t="s">
        <v>198</v>
      </c>
      <c r="L45" s="57"/>
      <c r="M45" s="57">
        <f t="shared" si="4"/>
        <v>0</v>
      </c>
      <c r="N45" s="274">
        <v>250000</v>
      </c>
      <c r="O45" s="151"/>
      <c r="P45" s="151"/>
      <c r="Q45" s="158">
        <v>1</v>
      </c>
      <c r="R45" s="158"/>
      <c r="S45" s="158"/>
      <c r="T45" s="158"/>
      <c r="U45" s="159"/>
      <c r="V45" s="151"/>
      <c r="W45" s="151"/>
      <c r="X45" s="151"/>
      <c r="Y45" s="151"/>
      <c r="Z45" s="151"/>
      <c r="AA45" s="24">
        <v>44</v>
      </c>
      <c r="AB45" s="24"/>
      <c r="AC45" s="181"/>
      <c r="AD45"/>
      <c r="AE45" s="219"/>
      <c r="AF45" s="220"/>
      <c r="AG45" s="219"/>
      <c r="AH45" s="348"/>
    </row>
    <row r="46" spans="1:34" ht="75" hidden="1" x14ac:dyDescent="0.25">
      <c r="A46" s="309">
        <v>5.9</v>
      </c>
      <c r="B46" s="308" t="s">
        <v>501</v>
      </c>
      <c r="C46" s="96" t="s">
        <v>419</v>
      </c>
      <c r="D46" s="210">
        <v>1337</v>
      </c>
      <c r="E46" s="212" t="s">
        <v>462</v>
      </c>
      <c r="F46" s="212"/>
      <c r="G46" s="210">
        <v>1337</v>
      </c>
      <c r="H46" s="198" t="s">
        <v>13</v>
      </c>
      <c r="I46" s="200" t="s">
        <v>362</v>
      </c>
      <c r="J46" s="32" t="s">
        <v>411</v>
      </c>
      <c r="K46" s="156" t="s">
        <v>198</v>
      </c>
      <c r="L46" s="57"/>
      <c r="M46" s="57">
        <f t="shared" si="4"/>
        <v>0</v>
      </c>
      <c r="N46" s="274">
        <v>250000</v>
      </c>
      <c r="O46" s="151"/>
      <c r="P46" s="151"/>
      <c r="Q46" s="158">
        <v>1</v>
      </c>
      <c r="R46" s="158"/>
      <c r="S46" s="158"/>
      <c r="T46" s="158"/>
      <c r="U46" s="159"/>
      <c r="V46" s="151"/>
      <c r="W46" s="151"/>
      <c r="X46" s="151"/>
      <c r="Y46" s="151"/>
      <c r="Z46" s="151"/>
      <c r="AA46" s="24">
        <v>80</v>
      </c>
      <c r="AB46" s="24"/>
      <c r="AC46" s="181"/>
      <c r="AD46"/>
      <c r="AE46" s="219"/>
      <c r="AF46" s="220"/>
      <c r="AG46" s="219"/>
      <c r="AH46" s="351"/>
    </row>
    <row r="47" spans="1:34" ht="47.25" hidden="1" x14ac:dyDescent="0.25">
      <c r="A47" s="310">
        <v>5.0999999999999996</v>
      </c>
      <c r="B47" s="308" t="s">
        <v>549</v>
      </c>
      <c r="C47" s="96" t="s">
        <v>420</v>
      </c>
      <c r="D47" s="209">
        <v>1339</v>
      </c>
      <c r="E47" s="212" t="s">
        <v>462</v>
      </c>
      <c r="F47" s="212"/>
      <c r="G47" s="209">
        <v>1339</v>
      </c>
      <c r="H47" s="197" t="s">
        <v>86</v>
      </c>
      <c r="I47" s="200" t="s">
        <v>363</v>
      </c>
      <c r="J47" s="32" t="s">
        <v>411</v>
      </c>
      <c r="K47" s="156" t="s">
        <v>198</v>
      </c>
      <c r="L47" s="57"/>
      <c r="M47" s="57">
        <f t="shared" si="4"/>
        <v>374719.91820000001</v>
      </c>
      <c r="N47" s="274">
        <v>375000</v>
      </c>
      <c r="O47" s="151"/>
      <c r="P47" s="151"/>
      <c r="Q47" s="158">
        <v>1</v>
      </c>
      <c r="R47" s="158"/>
      <c r="S47" s="158"/>
      <c r="T47" s="158"/>
      <c r="U47" s="159"/>
      <c r="V47" s="151"/>
      <c r="W47" s="151"/>
      <c r="X47" s="151"/>
      <c r="Y47" s="151"/>
      <c r="Z47" s="151"/>
      <c r="AA47" s="24">
        <v>285</v>
      </c>
      <c r="AB47" s="24"/>
      <c r="AC47" s="181">
        <v>371009.82</v>
      </c>
      <c r="AD47"/>
      <c r="AE47" s="219"/>
      <c r="AF47" s="220"/>
      <c r="AG47" s="219"/>
      <c r="AH47" s="351"/>
    </row>
    <row r="48" spans="1:34" ht="60" hidden="1" x14ac:dyDescent="0.25">
      <c r="A48" s="315">
        <v>5.1100000000000003</v>
      </c>
      <c r="B48" s="314" t="s">
        <v>550</v>
      </c>
      <c r="C48" s="96" t="s">
        <v>420</v>
      </c>
      <c r="D48" s="209">
        <v>1339</v>
      </c>
      <c r="E48" s="212" t="s">
        <v>462</v>
      </c>
      <c r="F48" s="212"/>
      <c r="G48" s="209">
        <v>1339</v>
      </c>
      <c r="H48" s="198" t="s">
        <v>86</v>
      </c>
      <c r="I48" s="200" t="s">
        <v>364</v>
      </c>
      <c r="J48" s="32" t="s">
        <v>411</v>
      </c>
      <c r="K48" s="156" t="s">
        <v>198</v>
      </c>
      <c r="L48" s="57"/>
      <c r="M48" s="57">
        <f t="shared" si="4"/>
        <v>0</v>
      </c>
      <c r="N48" s="274">
        <v>125000</v>
      </c>
      <c r="O48" s="151"/>
      <c r="P48" s="151"/>
      <c r="Q48" s="158">
        <v>1</v>
      </c>
      <c r="R48" s="158"/>
      <c r="S48" s="158"/>
      <c r="T48" s="158"/>
      <c r="U48" s="159"/>
      <c r="V48" s="151"/>
      <c r="W48" s="151"/>
      <c r="X48" s="151"/>
      <c r="Y48" s="151"/>
      <c r="Z48" s="151"/>
      <c r="AA48" s="24">
        <v>850</v>
      </c>
      <c r="AB48" s="24"/>
      <c r="AC48" s="181"/>
      <c r="AD48"/>
      <c r="AE48" s="219"/>
      <c r="AF48" s="220"/>
      <c r="AG48" s="219"/>
      <c r="AH48" s="351"/>
    </row>
    <row r="49" spans="1:34" ht="45" x14ac:dyDescent="0.25">
      <c r="A49" s="310">
        <v>5.12</v>
      </c>
      <c r="B49" s="308" t="s">
        <v>502</v>
      </c>
      <c r="C49" s="96" t="s">
        <v>421</v>
      </c>
      <c r="D49" s="209">
        <v>1341</v>
      </c>
      <c r="E49" s="212" t="s">
        <v>462</v>
      </c>
      <c r="F49" s="212">
        <v>14</v>
      </c>
      <c r="G49" s="209">
        <v>1341</v>
      </c>
      <c r="H49" s="197" t="s">
        <v>84</v>
      </c>
      <c r="I49" s="300" t="s">
        <v>365</v>
      </c>
      <c r="J49" s="32" t="s">
        <v>411</v>
      </c>
      <c r="K49" s="156" t="s">
        <v>198</v>
      </c>
      <c r="L49" s="57"/>
      <c r="M49" s="57">
        <f t="shared" si="4"/>
        <v>249750.56789999999</v>
      </c>
      <c r="N49" s="274">
        <v>250000</v>
      </c>
      <c r="O49" s="151"/>
      <c r="P49" s="151">
        <v>219</v>
      </c>
      <c r="Q49" s="158"/>
      <c r="R49" s="158"/>
      <c r="S49" s="158"/>
      <c r="T49" s="158"/>
      <c r="U49" s="159">
        <v>1</v>
      </c>
      <c r="V49" s="151"/>
      <c r="W49" s="151"/>
      <c r="X49" s="151"/>
      <c r="Y49" s="151"/>
      <c r="Z49" s="151"/>
      <c r="AA49" s="24">
        <v>150</v>
      </c>
      <c r="AB49" s="24"/>
      <c r="AC49" s="181">
        <v>247277.79</v>
      </c>
      <c r="AD49" s="367"/>
      <c r="AE49" s="88"/>
      <c r="AF49" s="220"/>
      <c r="AG49" s="219"/>
      <c r="AH49" s="662"/>
    </row>
    <row r="50" spans="1:34" ht="48.6" customHeight="1" x14ac:dyDescent="0.25">
      <c r="A50" s="315">
        <v>5.13</v>
      </c>
      <c r="B50" s="308" t="s">
        <v>503</v>
      </c>
      <c r="C50" s="96" t="s">
        <v>421</v>
      </c>
      <c r="D50" s="209">
        <v>1341</v>
      </c>
      <c r="E50" s="212" t="s">
        <v>462</v>
      </c>
      <c r="F50" s="212">
        <v>15</v>
      </c>
      <c r="G50" s="209">
        <v>1341</v>
      </c>
      <c r="H50" s="198" t="s">
        <v>84</v>
      </c>
      <c r="I50" s="300" t="s">
        <v>366</v>
      </c>
      <c r="J50" s="32" t="s">
        <v>411</v>
      </c>
      <c r="K50" s="156" t="s">
        <v>198</v>
      </c>
      <c r="L50" s="57"/>
      <c r="M50" s="57">
        <f t="shared" si="4"/>
        <v>249510.6323</v>
      </c>
      <c r="N50" s="274">
        <v>250000</v>
      </c>
      <c r="O50" s="151"/>
      <c r="P50" s="266">
        <v>114.75</v>
      </c>
      <c r="Q50" s="158"/>
      <c r="R50" s="158"/>
      <c r="S50" s="158"/>
      <c r="T50" s="158"/>
      <c r="U50" s="159">
        <v>1</v>
      </c>
      <c r="V50" s="151"/>
      <c r="W50" s="151"/>
      <c r="X50" s="151"/>
      <c r="Y50" s="151"/>
      <c r="Z50" s="151"/>
      <c r="AA50" s="24">
        <v>10</v>
      </c>
      <c r="AB50" s="24"/>
      <c r="AC50" s="181">
        <v>247040.23</v>
      </c>
      <c r="AD50" s="367"/>
      <c r="AE50" s="88"/>
      <c r="AF50" s="220"/>
      <c r="AG50" s="219"/>
      <c r="AH50" s="662"/>
    </row>
    <row r="51" spans="1:34" ht="38.450000000000003" customHeight="1" x14ac:dyDescent="0.25">
      <c r="A51" s="310">
        <v>5.14</v>
      </c>
      <c r="B51" s="308" t="s">
        <v>551</v>
      </c>
      <c r="C51" s="96" t="s">
        <v>422</v>
      </c>
      <c r="D51" s="209">
        <v>1342</v>
      </c>
      <c r="E51" s="212" t="s">
        <v>462</v>
      </c>
      <c r="F51" s="212">
        <v>16</v>
      </c>
      <c r="G51" s="209">
        <v>1342</v>
      </c>
      <c r="H51" s="197" t="s">
        <v>83</v>
      </c>
      <c r="I51" s="300" t="s">
        <v>367</v>
      </c>
      <c r="J51" s="32" t="s">
        <v>411</v>
      </c>
      <c r="K51" s="156" t="s">
        <v>198</v>
      </c>
      <c r="L51" s="57"/>
      <c r="M51" s="57">
        <f t="shared" si="4"/>
        <v>488611.1643</v>
      </c>
      <c r="N51" s="274">
        <v>500000</v>
      </c>
      <c r="O51" s="151"/>
      <c r="P51" s="151">
        <v>400</v>
      </c>
      <c r="Q51" s="158"/>
      <c r="R51" s="158"/>
      <c r="S51" s="158"/>
      <c r="T51" s="158"/>
      <c r="U51" s="159">
        <v>1</v>
      </c>
      <c r="V51" s="151"/>
      <c r="W51" s="151"/>
      <c r="X51" s="151"/>
      <c r="Y51" s="151"/>
      <c r="Z51" s="151"/>
      <c r="AA51" s="24">
        <v>800</v>
      </c>
      <c r="AB51" s="24"/>
      <c r="AC51" s="181">
        <v>483773.43</v>
      </c>
      <c r="AD51" s="367"/>
      <c r="AE51" s="88"/>
      <c r="AF51" s="222"/>
      <c r="AG51" s="219"/>
      <c r="AH51" s="348"/>
    </row>
    <row r="52" spans="1:34" ht="63" x14ac:dyDescent="0.25">
      <c r="A52" s="315">
        <v>5.15</v>
      </c>
      <c r="B52" s="308" t="s">
        <v>504</v>
      </c>
      <c r="C52" s="96" t="s">
        <v>423</v>
      </c>
      <c r="D52" s="209">
        <v>1343</v>
      </c>
      <c r="E52" s="212" t="s">
        <v>462</v>
      </c>
      <c r="F52" s="212">
        <v>17</v>
      </c>
      <c r="G52" s="209">
        <v>1343</v>
      </c>
      <c r="H52" s="197" t="s">
        <v>42</v>
      </c>
      <c r="I52" s="300" t="s">
        <v>368</v>
      </c>
      <c r="J52" s="32" t="s">
        <v>411</v>
      </c>
      <c r="K52" s="156" t="s">
        <v>198</v>
      </c>
      <c r="L52" s="57"/>
      <c r="M52" s="57">
        <f t="shared" si="4"/>
        <v>499507.48869999999</v>
      </c>
      <c r="N52" s="274">
        <v>500000</v>
      </c>
      <c r="O52" s="151"/>
      <c r="P52" s="265">
        <v>443.5</v>
      </c>
      <c r="Q52" s="158"/>
      <c r="R52" s="158"/>
      <c r="S52" s="158"/>
      <c r="T52" s="158"/>
      <c r="U52" s="159">
        <v>1</v>
      </c>
      <c r="V52" s="151"/>
      <c r="W52" s="151"/>
      <c r="X52" s="151"/>
      <c r="Y52" s="151"/>
      <c r="Z52" s="151"/>
      <c r="AA52" s="24">
        <v>300</v>
      </c>
      <c r="AB52" s="24"/>
      <c r="AC52" s="181">
        <v>494561.87</v>
      </c>
      <c r="AD52" s="367"/>
      <c r="AE52" s="88"/>
      <c r="AF52" s="222"/>
      <c r="AG52" s="219"/>
      <c r="AH52" s="351"/>
    </row>
    <row r="53" spans="1:34" ht="47.25" x14ac:dyDescent="0.25">
      <c r="A53" s="310">
        <v>5.16</v>
      </c>
      <c r="B53" s="308" t="s">
        <v>552</v>
      </c>
      <c r="C53" s="96" t="s">
        <v>424</v>
      </c>
      <c r="D53" s="209">
        <v>1344</v>
      </c>
      <c r="E53" s="212" t="s">
        <v>462</v>
      </c>
      <c r="F53" s="212">
        <v>18</v>
      </c>
      <c r="G53" s="209">
        <v>1344</v>
      </c>
      <c r="H53" s="197" t="s">
        <v>82</v>
      </c>
      <c r="I53" s="300" t="s">
        <v>369</v>
      </c>
      <c r="J53" s="32" t="s">
        <v>411</v>
      </c>
      <c r="K53" s="156" t="s">
        <v>198</v>
      </c>
      <c r="L53" s="57"/>
      <c r="M53" s="57">
        <f t="shared" si="4"/>
        <v>498858.94750000001</v>
      </c>
      <c r="N53" s="274">
        <v>500000</v>
      </c>
      <c r="O53" s="151"/>
      <c r="P53" s="151">
        <v>404</v>
      </c>
      <c r="Q53" s="158"/>
      <c r="R53" s="158"/>
      <c r="S53" s="158"/>
      <c r="T53" s="158"/>
      <c r="U53" s="204">
        <v>1</v>
      </c>
      <c r="V53" s="151"/>
      <c r="W53" s="151"/>
      <c r="X53" s="151"/>
      <c r="Y53" s="151"/>
      <c r="Z53" s="151"/>
      <c r="AA53" s="24">
        <v>250</v>
      </c>
      <c r="AB53" s="24"/>
      <c r="AC53" s="181">
        <v>493919.75</v>
      </c>
      <c r="AD53" s="367"/>
      <c r="AE53" s="88"/>
      <c r="AF53" s="220"/>
      <c r="AG53" s="219"/>
      <c r="AH53" s="351"/>
    </row>
    <row r="54" spans="1:34" ht="47.25" hidden="1" x14ac:dyDescent="0.25">
      <c r="A54" s="315">
        <v>5.17</v>
      </c>
      <c r="B54" s="308" t="s">
        <v>505</v>
      </c>
      <c r="C54" s="96" t="s">
        <v>425</v>
      </c>
      <c r="D54" s="209">
        <v>1345</v>
      </c>
      <c r="E54" s="212" t="s">
        <v>462</v>
      </c>
      <c r="F54" s="212"/>
      <c r="G54" s="209">
        <v>1345</v>
      </c>
      <c r="H54" s="363" t="s">
        <v>81</v>
      </c>
      <c r="I54" s="300" t="s">
        <v>370</v>
      </c>
      <c r="J54" s="32" t="s">
        <v>411</v>
      </c>
      <c r="K54" s="156" t="s">
        <v>198</v>
      </c>
      <c r="L54" s="57"/>
      <c r="M54" s="57">
        <f t="shared" si="4"/>
        <v>499854.36310000002</v>
      </c>
      <c r="N54" s="274">
        <v>500000</v>
      </c>
      <c r="O54" s="151"/>
      <c r="P54" s="151">
        <v>227</v>
      </c>
      <c r="Q54" s="158"/>
      <c r="R54" s="158"/>
      <c r="S54" s="158"/>
      <c r="T54" s="158"/>
      <c r="U54" s="159">
        <v>1</v>
      </c>
      <c r="V54" s="151"/>
      <c r="W54" s="151"/>
      <c r="X54" s="151"/>
      <c r="Y54" s="151"/>
      <c r="Z54" s="151"/>
      <c r="AA54" s="24">
        <v>40</v>
      </c>
      <c r="AB54" s="24"/>
      <c r="AC54" s="62">
        <v>494905.31</v>
      </c>
      <c r="AD54"/>
      <c r="AE54" s="219"/>
      <c r="AF54" s="220"/>
      <c r="AG54" s="219"/>
      <c r="AH54" s="348"/>
    </row>
    <row r="55" spans="1:34" ht="45" hidden="1" x14ac:dyDescent="0.25">
      <c r="A55" s="310">
        <v>5.1800000000000104</v>
      </c>
      <c r="B55" s="308" t="s">
        <v>506</v>
      </c>
      <c r="C55" s="96" t="s">
        <v>426</v>
      </c>
      <c r="D55" s="209">
        <v>1346</v>
      </c>
      <c r="E55" s="212" t="s">
        <v>462</v>
      </c>
      <c r="F55" s="212"/>
      <c r="G55" s="209">
        <v>1346</v>
      </c>
      <c r="H55" s="363" t="s">
        <v>315</v>
      </c>
      <c r="I55" s="300" t="s">
        <v>371</v>
      </c>
      <c r="J55" s="32" t="s">
        <v>411</v>
      </c>
      <c r="K55" s="156" t="s">
        <v>198</v>
      </c>
      <c r="L55" s="57"/>
      <c r="M55" s="57">
        <f t="shared" si="4"/>
        <v>498738.36359999998</v>
      </c>
      <c r="N55" s="274">
        <v>500000</v>
      </c>
      <c r="O55" s="151"/>
      <c r="P55" s="151">
        <v>253</v>
      </c>
      <c r="Q55" s="158"/>
      <c r="R55" s="158"/>
      <c r="S55" s="158"/>
      <c r="T55" s="158"/>
      <c r="U55" s="159">
        <v>1</v>
      </c>
      <c r="V55" s="151"/>
      <c r="W55" s="151"/>
      <c r="X55" s="151"/>
      <c r="Y55" s="151"/>
      <c r="Z55" s="151"/>
      <c r="AA55" s="24">
        <v>60</v>
      </c>
      <c r="AB55" s="24"/>
      <c r="AC55" s="62">
        <v>493800.36</v>
      </c>
      <c r="AD55"/>
      <c r="AE55" s="219"/>
      <c r="AF55" s="220"/>
      <c r="AG55" s="219"/>
      <c r="AH55" s="351"/>
    </row>
    <row r="56" spans="1:34" ht="63" x14ac:dyDescent="0.25">
      <c r="A56" s="315">
        <v>5.1900000000000102</v>
      </c>
      <c r="B56" s="308" t="s">
        <v>553</v>
      </c>
      <c r="C56" s="96" t="s">
        <v>427</v>
      </c>
      <c r="D56" s="209">
        <v>1347</v>
      </c>
      <c r="E56" s="212" t="s">
        <v>462</v>
      </c>
      <c r="F56" s="212">
        <v>19</v>
      </c>
      <c r="G56" s="209">
        <v>1347</v>
      </c>
      <c r="H56" s="197" t="s">
        <v>79</v>
      </c>
      <c r="I56" s="300" t="s">
        <v>372</v>
      </c>
      <c r="J56" s="32" t="s">
        <v>411</v>
      </c>
      <c r="K56" s="156" t="s">
        <v>198</v>
      </c>
      <c r="L56" s="57"/>
      <c r="M56" s="57">
        <f t="shared" si="4"/>
        <v>498387.71179999999</v>
      </c>
      <c r="N56" s="274">
        <v>500000</v>
      </c>
      <c r="O56" s="151"/>
      <c r="P56" s="151">
        <v>228</v>
      </c>
      <c r="Q56" s="158"/>
      <c r="R56" s="158"/>
      <c r="S56" s="158"/>
      <c r="T56" s="158"/>
      <c r="U56" s="159">
        <v>1</v>
      </c>
      <c r="V56" s="151"/>
      <c r="W56" s="151"/>
      <c r="X56" s="151"/>
      <c r="Y56" s="151"/>
      <c r="Z56" s="151"/>
      <c r="AA56" s="24">
        <v>200</v>
      </c>
      <c r="AB56" s="24"/>
      <c r="AC56" s="181">
        <v>493453.18</v>
      </c>
      <c r="AD56" s="367"/>
      <c r="AE56" s="88"/>
      <c r="AF56" s="220"/>
      <c r="AG56" s="219"/>
      <c r="AH56" s="351"/>
    </row>
    <row r="57" spans="1:34" ht="45" x14ac:dyDescent="0.25">
      <c r="A57" s="315">
        <v>5.2</v>
      </c>
      <c r="B57" s="308" t="s">
        <v>554</v>
      </c>
      <c r="C57" s="96" t="s">
        <v>428</v>
      </c>
      <c r="D57" s="209">
        <v>1349</v>
      </c>
      <c r="E57" s="212" t="s">
        <v>462</v>
      </c>
      <c r="F57" s="212">
        <v>20</v>
      </c>
      <c r="G57" s="209">
        <v>1349</v>
      </c>
      <c r="H57" s="197" t="s">
        <v>40</v>
      </c>
      <c r="I57" s="300" t="s">
        <v>373</v>
      </c>
      <c r="J57" s="32" t="s">
        <v>411</v>
      </c>
      <c r="K57" s="156" t="s">
        <v>198</v>
      </c>
      <c r="L57" s="57"/>
      <c r="M57" s="57">
        <f t="shared" si="4"/>
        <v>499083.98560000001</v>
      </c>
      <c r="N57" s="274">
        <v>500000</v>
      </c>
      <c r="O57" s="151"/>
      <c r="P57" s="151">
        <v>235</v>
      </c>
      <c r="Q57" s="158"/>
      <c r="R57" s="158"/>
      <c r="S57" s="158"/>
      <c r="T57" s="158"/>
      <c r="U57" s="159">
        <v>1</v>
      </c>
      <c r="V57" s="151"/>
      <c r="W57" s="151"/>
      <c r="X57" s="151"/>
      <c r="Y57" s="151"/>
      <c r="Z57" s="151"/>
      <c r="AA57" s="24">
        <v>185</v>
      </c>
      <c r="AB57" s="24"/>
      <c r="AC57" s="181">
        <v>494142.56</v>
      </c>
      <c r="AD57" s="367"/>
      <c r="AE57" s="88"/>
      <c r="AF57" s="220"/>
      <c r="AG57" s="219"/>
      <c r="AH57" s="351"/>
    </row>
    <row r="58" spans="1:34" ht="78.75" hidden="1" x14ac:dyDescent="0.25">
      <c r="A58" s="310">
        <v>5.21</v>
      </c>
      <c r="B58" s="308" t="s">
        <v>507</v>
      </c>
      <c r="C58" s="96" t="s">
        <v>429</v>
      </c>
      <c r="D58" s="209">
        <v>1353</v>
      </c>
      <c r="E58" s="212" t="s">
        <v>462</v>
      </c>
      <c r="F58" s="212">
        <v>21</v>
      </c>
      <c r="G58" s="209">
        <v>1353</v>
      </c>
      <c r="H58" s="363" t="s">
        <v>65</v>
      </c>
      <c r="I58" s="300" t="s">
        <v>374</v>
      </c>
      <c r="J58" s="32" t="s">
        <v>411</v>
      </c>
      <c r="K58" s="156" t="s">
        <v>198</v>
      </c>
      <c r="L58" s="57"/>
      <c r="M58" s="57">
        <f t="shared" si="4"/>
        <v>498669.32</v>
      </c>
      <c r="N58" s="274">
        <v>500000</v>
      </c>
      <c r="O58" s="151"/>
      <c r="P58" s="151">
        <v>234</v>
      </c>
      <c r="Q58" s="158"/>
      <c r="R58" s="158"/>
      <c r="S58" s="158"/>
      <c r="T58" s="158"/>
      <c r="U58" s="159">
        <v>1</v>
      </c>
      <c r="V58" s="151"/>
      <c r="W58" s="151"/>
      <c r="X58" s="151"/>
      <c r="Y58" s="151"/>
      <c r="Z58" s="151"/>
      <c r="AA58" s="24">
        <v>300</v>
      </c>
      <c r="AB58" s="24"/>
      <c r="AC58" s="181">
        <v>493732</v>
      </c>
      <c r="AD58"/>
      <c r="AE58" s="219"/>
      <c r="AF58" s="222"/>
      <c r="AG58" s="219"/>
      <c r="AH58" s="351"/>
    </row>
    <row r="59" spans="1:34" ht="45" hidden="1" x14ac:dyDescent="0.25">
      <c r="A59" s="315">
        <v>5.22</v>
      </c>
      <c r="B59" s="308" t="s">
        <v>508</v>
      </c>
      <c r="C59" s="96" t="s">
        <v>430</v>
      </c>
      <c r="D59" s="209">
        <v>1354</v>
      </c>
      <c r="E59" s="212" t="s">
        <v>462</v>
      </c>
      <c r="F59" s="212"/>
      <c r="G59" s="209">
        <v>1354</v>
      </c>
      <c r="H59" s="197" t="s">
        <v>66</v>
      </c>
      <c r="I59" s="300" t="s">
        <v>375</v>
      </c>
      <c r="J59" s="32" t="s">
        <v>411</v>
      </c>
      <c r="K59" s="156" t="s">
        <v>198</v>
      </c>
      <c r="L59" s="57"/>
      <c r="M59" s="57">
        <f t="shared" si="4"/>
        <v>498991.24739999999</v>
      </c>
      <c r="N59" s="274">
        <v>500000</v>
      </c>
      <c r="O59" s="151"/>
      <c r="P59" s="151">
        <v>200</v>
      </c>
      <c r="Q59" s="158"/>
      <c r="R59" s="158"/>
      <c r="S59" s="158"/>
      <c r="T59" s="158"/>
      <c r="U59" s="159"/>
      <c r="V59" s="151">
        <v>1</v>
      </c>
      <c r="W59" s="151"/>
      <c r="X59" s="151"/>
      <c r="Y59" s="151"/>
      <c r="Z59" s="151"/>
      <c r="AA59" s="24">
        <v>150</v>
      </c>
      <c r="AB59" s="24"/>
      <c r="AC59" s="181">
        <v>494050.74</v>
      </c>
      <c r="AD59"/>
      <c r="AE59" s="219"/>
      <c r="AF59" s="222"/>
      <c r="AG59" s="219"/>
      <c r="AH59" s="351"/>
    </row>
    <row r="60" spans="1:34" ht="47.25" hidden="1" x14ac:dyDescent="0.25">
      <c r="A60" s="310">
        <v>5.23</v>
      </c>
      <c r="B60" s="316" t="s">
        <v>555</v>
      </c>
      <c r="C60" s="96" t="s">
        <v>431</v>
      </c>
      <c r="D60" s="209">
        <v>1355</v>
      </c>
      <c r="E60" s="212" t="s">
        <v>462</v>
      </c>
      <c r="F60" s="212"/>
      <c r="G60" s="209">
        <v>1355</v>
      </c>
      <c r="H60" s="198" t="s">
        <v>49</v>
      </c>
      <c r="I60" s="300" t="s">
        <v>376</v>
      </c>
      <c r="J60" s="32" t="s">
        <v>410</v>
      </c>
      <c r="K60" s="156" t="s">
        <v>198</v>
      </c>
      <c r="L60" s="57"/>
      <c r="M60" s="57">
        <f t="shared" si="4"/>
        <v>0</v>
      </c>
      <c r="N60" s="274">
        <v>500000</v>
      </c>
      <c r="O60" s="151"/>
      <c r="P60" s="151"/>
      <c r="Q60" s="158">
        <v>1</v>
      </c>
      <c r="R60" s="158"/>
      <c r="S60" s="158"/>
      <c r="T60" s="158"/>
      <c r="U60" s="159"/>
      <c r="V60" s="151"/>
      <c r="W60" s="151"/>
      <c r="X60" s="151"/>
      <c r="Y60" s="151"/>
      <c r="Z60" s="151"/>
      <c r="AA60" s="24">
        <v>80</v>
      </c>
      <c r="AB60" s="24"/>
      <c r="AC60" s="181"/>
      <c r="AD60"/>
      <c r="AE60" s="219"/>
      <c r="AF60" s="222"/>
      <c r="AG60" s="219"/>
      <c r="AH60" s="349"/>
    </row>
    <row r="61" spans="1:34" ht="31.5" hidden="1" x14ac:dyDescent="0.25">
      <c r="A61" s="315">
        <v>5.24</v>
      </c>
      <c r="B61" s="308" t="s">
        <v>509</v>
      </c>
      <c r="C61" s="96" t="s">
        <v>573</v>
      </c>
      <c r="D61" s="209">
        <v>1357</v>
      </c>
      <c r="E61" s="212" t="s">
        <v>462</v>
      </c>
      <c r="F61" s="212"/>
      <c r="G61" s="209">
        <v>1357</v>
      </c>
      <c r="H61" s="197" t="s">
        <v>408</v>
      </c>
      <c r="I61" s="300" t="s">
        <v>377</v>
      </c>
      <c r="J61" s="32" t="s">
        <v>411</v>
      </c>
      <c r="K61" s="156" t="s">
        <v>198</v>
      </c>
      <c r="L61" s="57"/>
      <c r="M61" s="57">
        <f t="shared" si="4"/>
        <v>499610.15520000004</v>
      </c>
      <c r="N61" s="274">
        <v>500000</v>
      </c>
      <c r="O61" s="151"/>
      <c r="P61" s="151"/>
      <c r="Q61" s="158">
        <v>1</v>
      </c>
      <c r="R61" s="158"/>
      <c r="S61" s="158"/>
      <c r="T61" s="158"/>
      <c r="U61" s="159"/>
      <c r="V61" s="151"/>
      <c r="W61" s="151"/>
      <c r="X61" s="151"/>
      <c r="Y61" s="151"/>
      <c r="Z61" s="151"/>
      <c r="AA61" s="24">
        <v>85</v>
      </c>
      <c r="AB61" s="24"/>
      <c r="AC61" s="181">
        <v>494663.52</v>
      </c>
      <c r="AD61"/>
      <c r="AE61" s="219"/>
      <c r="AF61" s="220"/>
      <c r="AG61" s="219"/>
      <c r="AH61" s="348"/>
    </row>
    <row r="62" spans="1:34" ht="78.75" x14ac:dyDescent="0.25">
      <c r="A62" s="310">
        <v>5.25</v>
      </c>
      <c r="B62" s="308" t="s">
        <v>510</v>
      </c>
      <c r="C62" s="96" t="s">
        <v>432</v>
      </c>
      <c r="D62" s="209">
        <v>1358</v>
      </c>
      <c r="E62" s="212" t="s">
        <v>462</v>
      </c>
      <c r="F62" s="212">
        <v>21</v>
      </c>
      <c r="G62" s="209">
        <v>1358</v>
      </c>
      <c r="H62" s="197" t="s">
        <v>75</v>
      </c>
      <c r="I62" s="300" t="s">
        <v>378</v>
      </c>
      <c r="J62" s="32" t="s">
        <v>411</v>
      </c>
      <c r="K62" s="156" t="s">
        <v>198</v>
      </c>
      <c r="L62" s="57"/>
      <c r="M62" s="57">
        <f t="shared" si="4"/>
        <v>497946.37210000004</v>
      </c>
      <c r="N62" s="274">
        <v>500000</v>
      </c>
      <c r="O62" s="151"/>
      <c r="P62" s="151">
        <v>182</v>
      </c>
      <c r="Q62" s="158"/>
      <c r="R62" s="158"/>
      <c r="S62" s="158"/>
      <c r="T62" s="158"/>
      <c r="U62" s="159">
        <v>1</v>
      </c>
      <c r="V62" s="151"/>
      <c r="W62" s="151"/>
      <c r="X62" s="151"/>
      <c r="Y62" s="151"/>
      <c r="Z62" s="151"/>
      <c r="AA62" s="24">
        <v>55</v>
      </c>
      <c r="AB62" s="24"/>
      <c r="AC62" s="181">
        <v>493016.21</v>
      </c>
      <c r="AD62" s="367"/>
      <c r="AE62" s="88"/>
      <c r="AF62" s="220"/>
      <c r="AG62" s="219"/>
      <c r="AH62" s="351"/>
    </row>
    <row r="63" spans="1:34" ht="70.900000000000006" customHeight="1" x14ac:dyDescent="0.25">
      <c r="A63" s="315">
        <v>5.26</v>
      </c>
      <c r="B63" s="308" t="s">
        <v>511</v>
      </c>
      <c r="C63" s="96" t="s">
        <v>433</v>
      </c>
      <c r="D63" s="209">
        <v>1359</v>
      </c>
      <c r="E63" s="212" t="s">
        <v>462</v>
      </c>
      <c r="F63" s="212">
        <v>22</v>
      </c>
      <c r="G63" s="209">
        <v>1359</v>
      </c>
      <c r="H63" s="197" t="s">
        <v>74</v>
      </c>
      <c r="I63" s="300" t="s">
        <v>379</v>
      </c>
      <c r="J63" s="32" t="s">
        <v>411</v>
      </c>
      <c r="K63" s="156" t="s">
        <v>198</v>
      </c>
      <c r="L63" s="57"/>
      <c r="M63" s="57">
        <f t="shared" si="4"/>
        <v>499257.73590000003</v>
      </c>
      <c r="N63" s="274">
        <v>500000</v>
      </c>
      <c r="O63" s="151"/>
      <c r="P63" s="265">
        <v>192.5</v>
      </c>
      <c r="Q63" s="158"/>
      <c r="R63" s="158"/>
      <c r="S63" s="158"/>
      <c r="T63" s="158"/>
      <c r="U63" s="159">
        <v>1</v>
      </c>
      <c r="V63" s="151"/>
      <c r="W63" s="151"/>
      <c r="X63" s="151"/>
      <c r="Y63" s="151"/>
      <c r="Z63" s="151"/>
      <c r="AA63" s="24">
        <v>3000</v>
      </c>
      <c r="AB63" s="24"/>
      <c r="AC63" s="62">
        <v>494314.59</v>
      </c>
      <c r="AD63" s="367"/>
      <c r="AE63" s="88"/>
      <c r="AF63" s="220"/>
      <c r="AG63" s="219"/>
      <c r="AH63" s="351"/>
    </row>
    <row r="64" spans="1:34" ht="47.25" x14ac:dyDescent="0.25">
      <c r="A64" s="310">
        <v>5.27</v>
      </c>
      <c r="B64" s="308" t="s">
        <v>512</v>
      </c>
      <c r="C64" s="96" t="s">
        <v>434</v>
      </c>
      <c r="D64" s="209">
        <v>1360</v>
      </c>
      <c r="E64" s="212" t="s">
        <v>462</v>
      </c>
      <c r="F64" s="212">
        <v>23</v>
      </c>
      <c r="G64" s="209">
        <v>1360</v>
      </c>
      <c r="H64" s="197" t="s">
        <v>54</v>
      </c>
      <c r="I64" s="300" t="s">
        <v>380</v>
      </c>
      <c r="J64" s="32" t="s">
        <v>411</v>
      </c>
      <c r="K64" s="156" t="s">
        <v>198</v>
      </c>
      <c r="L64" s="57"/>
      <c r="M64" s="57">
        <f t="shared" si="4"/>
        <v>499490.66210000002</v>
      </c>
      <c r="N64" s="274">
        <v>500000</v>
      </c>
      <c r="O64" s="151"/>
      <c r="P64" s="151">
        <v>356</v>
      </c>
      <c r="Q64" s="158"/>
      <c r="R64" s="158"/>
      <c r="S64" s="158"/>
      <c r="T64" s="158"/>
      <c r="U64" s="159">
        <v>1</v>
      </c>
      <c r="V64" s="151"/>
      <c r="W64" s="151"/>
      <c r="X64" s="151"/>
      <c r="Y64" s="151"/>
      <c r="Z64" s="151"/>
      <c r="AA64" s="24">
        <v>500</v>
      </c>
      <c r="AB64" s="24"/>
      <c r="AC64" s="62">
        <v>494545.21</v>
      </c>
      <c r="AD64" s="367"/>
      <c r="AE64" s="88"/>
      <c r="AF64" s="220"/>
      <c r="AG64" s="219"/>
      <c r="AH64" s="351"/>
    </row>
    <row r="65" spans="1:34" ht="47.25" hidden="1" x14ac:dyDescent="0.25">
      <c r="A65" s="315">
        <v>5.28</v>
      </c>
      <c r="B65" s="308" t="s">
        <v>556</v>
      </c>
      <c r="C65" s="96" t="s">
        <v>435</v>
      </c>
      <c r="D65" s="209">
        <v>1361</v>
      </c>
      <c r="E65" s="212" t="s">
        <v>462</v>
      </c>
      <c r="F65" s="212"/>
      <c r="G65" s="209">
        <v>1361</v>
      </c>
      <c r="H65" s="198" t="s">
        <v>45</v>
      </c>
      <c r="I65" s="300" t="s">
        <v>381</v>
      </c>
      <c r="J65" s="32" t="s">
        <v>411</v>
      </c>
      <c r="K65" s="156" t="s">
        <v>198</v>
      </c>
      <c r="L65" s="57"/>
      <c r="M65" s="57">
        <f t="shared" si="4"/>
        <v>499395.1666</v>
      </c>
      <c r="N65" s="274">
        <v>500000</v>
      </c>
      <c r="O65" s="151"/>
      <c r="P65" s="266">
        <v>181.25</v>
      </c>
      <c r="Q65" s="158">
        <v>1</v>
      </c>
      <c r="R65" s="158"/>
      <c r="S65" s="158"/>
      <c r="T65" s="158"/>
      <c r="U65" s="159"/>
      <c r="V65" s="151"/>
      <c r="W65" s="151"/>
      <c r="X65" s="151"/>
      <c r="Y65" s="151"/>
      <c r="Z65" s="151"/>
      <c r="AA65" s="24">
        <v>150</v>
      </c>
      <c r="AB65" s="24"/>
      <c r="AC65" s="181">
        <v>494450.66</v>
      </c>
      <c r="AD65"/>
      <c r="AE65" s="219"/>
      <c r="AF65" s="220"/>
      <c r="AG65" s="219"/>
      <c r="AH65" s="349"/>
    </row>
    <row r="66" spans="1:34" ht="75" x14ac:dyDescent="0.25">
      <c r="A66" s="310">
        <v>5.29</v>
      </c>
      <c r="B66" s="308" t="s">
        <v>557</v>
      </c>
      <c r="C66" s="96" t="s">
        <v>436</v>
      </c>
      <c r="D66" s="209">
        <v>1370</v>
      </c>
      <c r="E66" s="212" t="s">
        <v>462</v>
      </c>
      <c r="F66" s="212">
        <v>24</v>
      </c>
      <c r="G66" s="209">
        <v>1370</v>
      </c>
      <c r="H66" s="197" t="s">
        <v>317</v>
      </c>
      <c r="I66" s="300" t="s">
        <v>382</v>
      </c>
      <c r="J66" s="32" t="s">
        <v>411</v>
      </c>
      <c r="K66" s="156" t="s">
        <v>198</v>
      </c>
      <c r="L66" s="57"/>
      <c r="M66" s="57">
        <f t="shared" si="4"/>
        <v>499582.20849999995</v>
      </c>
      <c r="N66" s="274">
        <v>500000</v>
      </c>
      <c r="O66" s="151"/>
      <c r="P66" s="266">
        <v>105.75</v>
      </c>
      <c r="Q66" s="158"/>
      <c r="R66" s="158"/>
      <c r="S66" s="158"/>
      <c r="T66" s="158"/>
      <c r="U66" s="159">
        <v>1</v>
      </c>
      <c r="V66" s="151"/>
      <c r="W66" s="151"/>
      <c r="X66" s="151"/>
      <c r="Y66" s="151"/>
      <c r="Z66" s="151"/>
      <c r="AA66" s="24">
        <v>1500</v>
      </c>
      <c r="AB66" s="24"/>
      <c r="AC66" s="181">
        <v>494635.85</v>
      </c>
      <c r="AD66" s="367"/>
      <c r="AE66" s="88"/>
      <c r="AF66" s="220"/>
      <c r="AG66" s="219"/>
      <c r="AH66" s="351"/>
    </row>
    <row r="67" spans="1:34" ht="31.5" x14ac:dyDescent="0.25">
      <c r="A67" s="315">
        <v>5.3</v>
      </c>
      <c r="B67" s="308" t="s">
        <v>513</v>
      </c>
      <c r="C67" s="96" t="s">
        <v>437</v>
      </c>
      <c r="D67" s="209">
        <v>1371</v>
      </c>
      <c r="E67" s="212" t="s">
        <v>462</v>
      </c>
      <c r="F67" s="212">
        <v>25</v>
      </c>
      <c r="G67" s="209">
        <v>1371</v>
      </c>
      <c r="H67" s="197" t="s">
        <v>14</v>
      </c>
      <c r="I67" s="200" t="s">
        <v>383</v>
      </c>
      <c r="J67" s="32" t="s">
        <v>411</v>
      </c>
      <c r="K67" s="156" t="s">
        <v>198</v>
      </c>
      <c r="L67" s="57"/>
      <c r="M67" s="57">
        <f t="shared" si="4"/>
        <v>499507.48869999999</v>
      </c>
      <c r="N67" s="274">
        <v>500000</v>
      </c>
      <c r="O67" s="151"/>
      <c r="P67" s="265">
        <v>443.5</v>
      </c>
      <c r="Q67" s="158"/>
      <c r="R67" s="158"/>
      <c r="S67" s="158"/>
      <c r="T67" s="158"/>
      <c r="U67" s="159">
        <v>1</v>
      </c>
      <c r="V67" s="151"/>
      <c r="W67" s="151"/>
      <c r="X67" s="151"/>
      <c r="Y67" s="151"/>
      <c r="Z67" s="151"/>
      <c r="AA67" s="24">
        <v>50</v>
      </c>
      <c r="AB67" s="24"/>
      <c r="AC67" s="181">
        <v>494561.87</v>
      </c>
      <c r="AD67" s="367"/>
      <c r="AE67" s="88"/>
      <c r="AF67" s="220"/>
      <c r="AG67" s="219"/>
      <c r="AH67" s="662"/>
    </row>
    <row r="68" spans="1:34" ht="31.5" hidden="1" x14ac:dyDescent="0.25">
      <c r="A68" s="310">
        <v>5.31</v>
      </c>
      <c r="B68" s="308" t="s">
        <v>558</v>
      </c>
      <c r="C68" s="96" t="s">
        <v>438</v>
      </c>
      <c r="D68" s="209">
        <v>1372</v>
      </c>
      <c r="E68" s="212" t="s">
        <v>462</v>
      </c>
      <c r="F68" s="212"/>
      <c r="G68" s="209">
        <v>1372</v>
      </c>
      <c r="H68" s="363" t="s">
        <v>318</v>
      </c>
      <c r="I68" s="300" t="s">
        <v>384</v>
      </c>
      <c r="J68" s="32" t="s">
        <v>411</v>
      </c>
      <c r="K68" s="156" t="s">
        <v>198</v>
      </c>
      <c r="L68" s="57"/>
      <c r="M68" s="57">
        <f t="shared" si="4"/>
        <v>499793.71260000003</v>
      </c>
      <c r="N68" s="274">
        <v>500000</v>
      </c>
      <c r="O68" s="151"/>
      <c r="P68" s="265">
        <v>228.5</v>
      </c>
      <c r="Q68" s="158"/>
      <c r="R68" s="158"/>
      <c r="S68" s="158"/>
      <c r="T68" s="158"/>
      <c r="U68" s="159">
        <v>1</v>
      </c>
      <c r="V68" s="151"/>
      <c r="W68" s="151"/>
      <c r="X68" s="151"/>
      <c r="Y68" s="151"/>
      <c r="Z68" s="151"/>
      <c r="AA68" s="24">
        <v>300</v>
      </c>
      <c r="AB68" s="24"/>
      <c r="AC68" s="181">
        <v>494845.26</v>
      </c>
      <c r="AD68"/>
      <c r="AE68" s="219"/>
      <c r="AF68" s="220"/>
      <c r="AG68" s="219"/>
      <c r="AH68" s="662"/>
    </row>
    <row r="69" spans="1:34" ht="47.25" hidden="1" x14ac:dyDescent="0.25">
      <c r="A69" s="315">
        <v>5.32</v>
      </c>
      <c r="B69" s="308" t="s">
        <v>514</v>
      </c>
      <c r="C69" s="96" t="s">
        <v>439</v>
      </c>
      <c r="D69" s="209">
        <v>1395</v>
      </c>
      <c r="E69" s="212" t="s">
        <v>462</v>
      </c>
      <c r="F69" s="212"/>
      <c r="G69" s="209">
        <v>1395</v>
      </c>
      <c r="H69" s="363" t="s">
        <v>321</v>
      </c>
      <c r="I69" s="300" t="s">
        <v>385</v>
      </c>
      <c r="J69" s="32" t="s">
        <v>411</v>
      </c>
      <c r="K69" s="156" t="s">
        <v>198</v>
      </c>
      <c r="L69" s="57"/>
      <c r="M69" s="57">
        <f t="shared" si="4"/>
        <v>499530.05210000003</v>
      </c>
      <c r="N69" s="274">
        <v>500000</v>
      </c>
      <c r="O69" s="151"/>
      <c r="P69" s="151">
        <v>183</v>
      </c>
      <c r="Q69" s="158"/>
      <c r="R69" s="158"/>
      <c r="S69" s="158"/>
      <c r="T69" s="158"/>
      <c r="U69" s="159">
        <v>1</v>
      </c>
      <c r="V69" s="151"/>
      <c r="W69" s="151"/>
      <c r="X69" s="151"/>
      <c r="Y69" s="151"/>
      <c r="Z69" s="151"/>
      <c r="AA69" s="24">
        <v>188</v>
      </c>
      <c r="AB69" s="24"/>
      <c r="AC69" s="182">
        <v>494584.21</v>
      </c>
      <c r="AD69"/>
      <c r="AE69" s="219"/>
      <c r="AF69" s="220"/>
      <c r="AG69" s="219"/>
      <c r="AH69" s="351"/>
    </row>
    <row r="70" spans="1:34" ht="31.5" x14ac:dyDescent="0.25">
      <c r="A70" s="310">
        <v>5.33</v>
      </c>
      <c r="B70" s="308" t="s">
        <v>515</v>
      </c>
      <c r="C70" s="96" t="s">
        <v>440</v>
      </c>
      <c r="D70" s="209">
        <v>1397</v>
      </c>
      <c r="E70" s="212" t="s">
        <v>462</v>
      </c>
      <c r="F70" s="212">
        <v>26</v>
      </c>
      <c r="G70" s="209">
        <v>1397</v>
      </c>
      <c r="H70" s="197" t="s">
        <v>409</v>
      </c>
      <c r="I70" s="300" t="s">
        <v>386</v>
      </c>
      <c r="J70" s="32" t="s">
        <v>411</v>
      </c>
      <c r="K70" s="156" t="s">
        <v>198</v>
      </c>
      <c r="L70" s="57"/>
      <c r="M70" s="57">
        <f t="shared" si="4"/>
        <v>499516.51809999999</v>
      </c>
      <c r="N70" s="274">
        <v>500000</v>
      </c>
      <c r="O70" s="151"/>
      <c r="P70" s="151">
        <v>213</v>
      </c>
      <c r="Q70" s="158"/>
      <c r="R70" s="158"/>
      <c r="S70" s="158"/>
      <c r="T70" s="158"/>
      <c r="U70" s="159">
        <v>1</v>
      </c>
      <c r="V70" s="151"/>
      <c r="W70" s="151"/>
      <c r="X70" s="151"/>
      <c r="Y70" s="151"/>
      <c r="Z70" s="151"/>
      <c r="AA70" s="24">
        <v>150</v>
      </c>
      <c r="AB70" s="24"/>
      <c r="AC70" s="182">
        <v>494570.81</v>
      </c>
      <c r="AD70" s="367"/>
      <c r="AE70" s="88"/>
      <c r="AF70" s="220"/>
      <c r="AG70" s="219"/>
      <c r="AH70" s="351"/>
    </row>
    <row r="71" spans="1:34" ht="45" x14ac:dyDescent="0.25">
      <c r="A71" s="315">
        <v>5.34</v>
      </c>
      <c r="B71" s="308" t="s">
        <v>516</v>
      </c>
      <c r="C71" s="96" t="s">
        <v>441</v>
      </c>
      <c r="D71" s="209">
        <v>1398</v>
      </c>
      <c r="E71" s="212" t="s">
        <v>462</v>
      </c>
      <c r="F71" s="212">
        <v>27</v>
      </c>
      <c r="G71" s="209">
        <v>1398</v>
      </c>
      <c r="H71" s="197" t="s">
        <v>33</v>
      </c>
      <c r="I71" s="300" t="s">
        <v>387</v>
      </c>
      <c r="J71" s="32" t="s">
        <v>411</v>
      </c>
      <c r="K71" s="156" t="s">
        <v>198</v>
      </c>
      <c r="L71" s="57"/>
      <c r="M71" s="57">
        <f t="shared" si="4"/>
        <v>498858.9374</v>
      </c>
      <c r="N71" s="274">
        <v>500000</v>
      </c>
      <c r="O71" s="151"/>
      <c r="P71" s="151">
        <v>404</v>
      </c>
      <c r="Q71" s="158"/>
      <c r="R71" s="158"/>
      <c r="S71" s="158"/>
      <c r="T71" s="158"/>
      <c r="U71" s="159">
        <v>1</v>
      </c>
      <c r="V71" s="151"/>
      <c r="W71" s="151"/>
      <c r="X71" s="151"/>
      <c r="Y71" s="151"/>
      <c r="Z71" s="151"/>
      <c r="AA71" s="24">
        <v>150</v>
      </c>
      <c r="AB71" s="24"/>
      <c r="AC71" s="182">
        <v>493919.74</v>
      </c>
      <c r="AD71" s="367"/>
      <c r="AE71" s="88"/>
      <c r="AF71" s="220"/>
      <c r="AG71" s="219"/>
      <c r="AH71" s="351"/>
    </row>
    <row r="72" spans="1:34" ht="63" hidden="1" x14ac:dyDescent="0.25">
      <c r="A72" s="310">
        <v>5.35</v>
      </c>
      <c r="B72" s="308" t="s">
        <v>559</v>
      </c>
      <c r="C72" s="96" t="s">
        <v>442</v>
      </c>
      <c r="D72" s="209">
        <v>1399</v>
      </c>
      <c r="E72" s="212" t="s">
        <v>462</v>
      </c>
      <c r="F72" s="212"/>
      <c r="G72" s="209">
        <v>1399</v>
      </c>
      <c r="H72" s="197" t="s">
        <v>323</v>
      </c>
      <c r="I72" s="300" t="s">
        <v>388</v>
      </c>
      <c r="J72" s="32" t="s">
        <v>411</v>
      </c>
      <c r="K72" s="156" t="s">
        <v>198</v>
      </c>
      <c r="L72" s="57"/>
      <c r="M72" s="57">
        <f t="shared" si="4"/>
        <v>499582.19840000005</v>
      </c>
      <c r="N72" s="274">
        <v>500000</v>
      </c>
      <c r="O72" s="151"/>
      <c r="P72" s="151">
        <v>233</v>
      </c>
      <c r="Q72" s="158">
        <v>1</v>
      </c>
      <c r="R72" s="158"/>
      <c r="S72" s="158"/>
      <c r="T72" s="158"/>
      <c r="U72" s="159"/>
      <c r="V72" s="151"/>
      <c r="W72" s="151"/>
      <c r="X72" s="151"/>
      <c r="Y72" s="151"/>
      <c r="Z72" s="151"/>
      <c r="AA72" s="24">
        <v>25</v>
      </c>
      <c r="AB72" s="24"/>
      <c r="AC72" s="182">
        <v>494635.84</v>
      </c>
      <c r="AD72"/>
      <c r="AE72" s="219"/>
      <c r="AF72" s="220"/>
      <c r="AG72" s="219"/>
      <c r="AH72" s="351"/>
    </row>
    <row r="73" spans="1:34" ht="75" hidden="1" x14ac:dyDescent="0.25">
      <c r="A73" s="315">
        <v>5.36</v>
      </c>
      <c r="B73" s="308" t="s">
        <v>560</v>
      </c>
      <c r="C73" s="96" t="s">
        <v>443</v>
      </c>
      <c r="D73" s="209">
        <v>1400</v>
      </c>
      <c r="E73" s="212" t="s">
        <v>462</v>
      </c>
      <c r="F73" s="212"/>
      <c r="G73" s="209">
        <v>1400</v>
      </c>
      <c r="H73" s="198" t="s">
        <v>4</v>
      </c>
      <c r="I73" s="300" t="s">
        <v>389</v>
      </c>
      <c r="J73" s="32" t="s">
        <v>411</v>
      </c>
      <c r="K73" s="156" t="s">
        <v>198</v>
      </c>
      <c r="L73" s="57"/>
      <c r="M73" s="57">
        <f t="shared" si="4"/>
        <v>0</v>
      </c>
      <c r="N73" s="274">
        <v>500000</v>
      </c>
      <c r="O73" s="151"/>
      <c r="P73" s="151"/>
      <c r="Q73" s="158">
        <v>1</v>
      </c>
      <c r="R73" s="158"/>
      <c r="S73" s="158"/>
      <c r="T73" s="158"/>
      <c r="U73" s="159"/>
      <c r="V73" s="151"/>
      <c r="W73" s="151"/>
      <c r="X73" s="151"/>
      <c r="Y73" s="151"/>
      <c r="Z73" s="151"/>
      <c r="AA73" s="24">
        <v>150</v>
      </c>
      <c r="AB73" s="24"/>
      <c r="AC73" s="182"/>
      <c r="AD73"/>
      <c r="AE73" s="219"/>
      <c r="AF73" s="220"/>
      <c r="AG73" s="219"/>
      <c r="AH73" s="349"/>
    </row>
    <row r="74" spans="1:34" ht="31.5" x14ac:dyDescent="0.25">
      <c r="A74" s="310">
        <v>5.37</v>
      </c>
      <c r="B74" s="308" t="s">
        <v>561</v>
      </c>
      <c r="C74" s="96" t="s">
        <v>444</v>
      </c>
      <c r="D74" s="210">
        <v>1401</v>
      </c>
      <c r="E74" s="212" t="s">
        <v>462</v>
      </c>
      <c r="F74" s="212">
        <v>28</v>
      </c>
      <c r="G74" s="210">
        <v>1401</v>
      </c>
      <c r="H74" s="197" t="s">
        <v>53</v>
      </c>
      <c r="I74" s="200" t="s">
        <v>390</v>
      </c>
      <c r="J74" s="32" t="s">
        <v>411</v>
      </c>
      <c r="K74" s="156" t="s">
        <v>198</v>
      </c>
      <c r="L74" s="57"/>
      <c r="M74" s="57">
        <f t="shared" si="4"/>
        <v>499476.7746</v>
      </c>
      <c r="N74" s="274">
        <v>500000</v>
      </c>
      <c r="O74" s="151"/>
      <c r="P74" s="265">
        <v>228.5</v>
      </c>
      <c r="Q74" s="158"/>
      <c r="R74" s="158"/>
      <c r="S74" s="158"/>
      <c r="T74" s="158"/>
      <c r="U74" s="159">
        <v>1</v>
      </c>
      <c r="V74" s="151"/>
      <c r="W74" s="151"/>
      <c r="X74" s="151"/>
      <c r="Y74" s="151"/>
      <c r="Z74" s="151"/>
      <c r="AA74" s="24">
        <v>50</v>
      </c>
      <c r="AB74" s="24"/>
      <c r="AC74" s="62">
        <v>494531.46</v>
      </c>
      <c r="AD74" s="367"/>
      <c r="AE74" s="365"/>
      <c r="AF74" s="220"/>
      <c r="AG74" s="223"/>
      <c r="AH74" s="351"/>
    </row>
    <row r="75" spans="1:34" ht="60" hidden="1" x14ac:dyDescent="0.25">
      <c r="A75" s="315">
        <v>5.38</v>
      </c>
      <c r="B75" s="308" t="s">
        <v>562</v>
      </c>
      <c r="C75" s="96" t="s">
        <v>445</v>
      </c>
      <c r="D75" s="209">
        <v>1402</v>
      </c>
      <c r="E75" s="212" t="s">
        <v>462</v>
      </c>
      <c r="F75" s="212"/>
      <c r="G75" s="209">
        <v>1402</v>
      </c>
      <c r="H75" s="197" t="s">
        <v>67</v>
      </c>
      <c r="I75" s="300" t="s">
        <v>391</v>
      </c>
      <c r="J75" s="32" t="s">
        <v>411</v>
      </c>
      <c r="K75" s="156" t="s">
        <v>198</v>
      </c>
      <c r="L75" s="57"/>
      <c r="M75" s="57">
        <f t="shared" si="4"/>
        <v>499620.40669999999</v>
      </c>
      <c r="N75" s="274">
        <v>500000</v>
      </c>
      <c r="O75" s="151"/>
      <c r="P75" s="151">
        <v>443</v>
      </c>
      <c r="Q75" s="158"/>
      <c r="R75" s="158"/>
      <c r="S75" s="158"/>
      <c r="T75" s="158"/>
      <c r="U75" s="159"/>
      <c r="V75" s="151"/>
      <c r="W75" s="151"/>
      <c r="X75" s="151"/>
      <c r="Y75" s="151"/>
      <c r="Z75" s="151"/>
      <c r="AA75" s="24">
        <v>210</v>
      </c>
      <c r="AB75" s="24"/>
      <c r="AC75" s="181">
        <v>494673.67</v>
      </c>
      <c r="AD75"/>
      <c r="AE75" s="219"/>
      <c r="AF75" s="220"/>
      <c r="AG75" s="219"/>
      <c r="AH75" s="351"/>
    </row>
    <row r="76" spans="1:34" ht="60" hidden="1" x14ac:dyDescent="0.25">
      <c r="A76" s="310">
        <v>5.39</v>
      </c>
      <c r="B76" s="308" t="s">
        <v>563</v>
      </c>
      <c r="C76" s="96" t="s">
        <v>353</v>
      </c>
      <c r="D76" s="209">
        <v>1405</v>
      </c>
      <c r="E76" s="212" t="s">
        <v>462</v>
      </c>
      <c r="F76" s="212"/>
      <c r="G76" s="209">
        <v>1405</v>
      </c>
      <c r="H76" s="197" t="s">
        <v>92</v>
      </c>
      <c r="I76" s="300" t="s">
        <v>392</v>
      </c>
      <c r="J76" s="32" t="s">
        <v>411</v>
      </c>
      <c r="K76" s="156" t="s">
        <v>198</v>
      </c>
      <c r="L76" s="57"/>
      <c r="M76" s="57">
        <f t="shared" si="4"/>
        <v>0</v>
      </c>
      <c r="N76" s="274">
        <v>350000</v>
      </c>
      <c r="O76" s="151"/>
      <c r="P76" s="151"/>
      <c r="Q76" s="158">
        <v>1</v>
      </c>
      <c r="R76" s="158"/>
      <c r="S76" s="158"/>
      <c r="T76" s="158"/>
      <c r="U76" s="159"/>
      <c r="V76" s="151"/>
      <c r="W76" s="151"/>
      <c r="X76" s="151"/>
      <c r="Y76" s="151"/>
      <c r="Z76" s="151"/>
      <c r="AA76" s="24">
        <v>80</v>
      </c>
      <c r="AB76" s="24"/>
      <c r="AC76" s="181"/>
      <c r="AD76">
        <v>494739.91</v>
      </c>
      <c r="AE76" s="219"/>
      <c r="AF76" s="220"/>
      <c r="AG76" s="219"/>
      <c r="AH76" s="348"/>
    </row>
    <row r="77" spans="1:34" ht="31.5" x14ac:dyDescent="0.25">
      <c r="A77" s="315">
        <v>5.4</v>
      </c>
      <c r="B77" s="308" t="s">
        <v>517</v>
      </c>
      <c r="C77" s="96" t="s">
        <v>446</v>
      </c>
      <c r="D77" s="209">
        <v>1409</v>
      </c>
      <c r="E77" s="212" t="s">
        <v>462</v>
      </c>
      <c r="F77" s="212">
        <v>29</v>
      </c>
      <c r="G77" s="209">
        <v>1409</v>
      </c>
      <c r="H77" s="197" t="s">
        <v>324</v>
      </c>
      <c r="I77" s="300" t="s">
        <v>393</v>
      </c>
      <c r="J77" s="32" t="s">
        <v>411</v>
      </c>
      <c r="K77" s="156" t="s">
        <v>198</v>
      </c>
      <c r="L77" s="57"/>
      <c r="M77" s="57">
        <f t="shared" si="4"/>
        <v>499570.98739999998</v>
      </c>
      <c r="N77" s="274">
        <v>500000</v>
      </c>
      <c r="O77" s="151"/>
      <c r="P77" s="266">
        <v>352.5</v>
      </c>
      <c r="Q77" s="158"/>
      <c r="R77" s="158"/>
      <c r="S77" s="158"/>
      <c r="T77" s="158"/>
      <c r="U77" s="159">
        <v>1</v>
      </c>
      <c r="V77" s="151"/>
      <c r="W77" s="151"/>
      <c r="X77" s="151"/>
      <c r="Y77" s="151"/>
      <c r="Z77" s="151"/>
      <c r="AA77" s="24">
        <v>350</v>
      </c>
      <c r="AB77" s="24"/>
      <c r="AC77" s="181">
        <v>494624.74</v>
      </c>
      <c r="AD77" s="367"/>
      <c r="AE77" s="88"/>
      <c r="AF77" s="220"/>
      <c r="AG77" s="219"/>
      <c r="AH77" s="662"/>
    </row>
    <row r="78" spans="1:34" ht="40.15" customHeight="1" x14ac:dyDescent="0.25">
      <c r="A78" s="310">
        <v>5.41</v>
      </c>
      <c r="B78" s="308" t="s">
        <v>564</v>
      </c>
      <c r="C78" s="96" t="s">
        <v>447</v>
      </c>
      <c r="D78" s="209">
        <v>1411</v>
      </c>
      <c r="E78" s="212" t="s">
        <v>462</v>
      </c>
      <c r="F78" s="212">
        <v>30</v>
      </c>
      <c r="G78" s="209">
        <v>1411</v>
      </c>
      <c r="H78" s="197" t="s">
        <v>51</v>
      </c>
      <c r="I78" s="300" t="s">
        <v>394</v>
      </c>
      <c r="J78" s="32" t="s">
        <v>411</v>
      </c>
      <c r="K78" s="156" t="s">
        <v>198</v>
      </c>
      <c r="L78" s="57"/>
      <c r="M78" s="57">
        <f t="shared" si="4"/>
        <v>499852.99960000004</v>
      </c>
      <c r="N78" s="274">
        <v>500000</v>
      </c>
      <c r="O78" s="151"/>
      <c r="P78" s="151">
        <v>443.75</v>
      </c>
      <c r="Q78" s="158"/>
      <c r="R78" s="158"/>
      <c r="S78" s="158"/>
      <c r="T78" s="158"/>
      <c r="U78" s="159">
        <v>1</v>
      </c>
      <c r="V78" s="151"/>
      <c r="W78" s="151"/>
      <c r="X78" s="151"/>
      <c r="Y78" s="151"/>
      <c r="Z78" s="151"/>
      <c r="AA78" s="24">
        <v>200</v>
      </c>
      <c r="AB78" s="24"/>
      <c r="AC78" s="181">
        <v>494903.96</v>
      </c>
      <c r="AD78" s="367"/>
      <c r="AE78" s="88"/>
      <c r="AF78" s="220"/>
      <c r="AG78" s="219"/>
      <c r="AH78" s="662"/>
    </row>
    <row r="79" spans="1:34" ht="47.25" x14ac:dyDescent="0.25">
      <c r="A79" s="315">
        <v>5.42</v>
      </c>
      <c r="B79" s="308" t="s">
        <v>565</v>
      </c>
      <c r="C79" s="96" t="s">
        <v>448</v>
      </c>
      <c r="D79" s="209">
        <v>1413</v>
      </c>
      <c r="E79" s="212" t="s">
        <v>462</v>
      </c>
      <c r="F79" s="212">
        <v>31</v>
      </c>
      <c r="G79" s="209">
        <v>1413</v>
      </c>
      <c r="H79" s="197" t="s">
        <v>73</v>
      </c>
      <c r="I79" s="300" t="s">
        <v>395</v>
      </c>
      <c r="J79" s="32" t="s">
        <v>411</v>
      </c>
      <c r="K79" s="156" t="s">
        <v>198</v>
      </c>
      <c r="L79" s="57"/>
      <c r="M79" s="57">
        <f t="shared" si="4"/>
        <v>499728.36560000002</v>
      </c>
      <c r="N79" s="274">
        <v>500000</v>
      </c>
      <c r="O79" s="151"/>
      <c r="P79" s="265">
        <v>221.5</v>
      </c>
      <c r="Q79" s="158"/>
      <c r="R79" s="158"/>
      <c r="S79" s="158"/>
      <c r="T79" s="158"/>
      <c r="U79" s="159">
        <v>1</v>
      </c>
      <c r="V79" s="151"/>
      <c r="W79" s="151"/>
      <c r="X79" s="151"/>
      <c r="Y79" s="151"/>
      <c r="Z79" s="151"/>
      <c r="AA79" s="24">
        <v>130</v>
      </c>
      <c r="AB79" s="24"/>
      <c r="AC79" s="62">
        <v>494780.56</v>
      </c>
      <c r="AD79" s="367"/>
      <c r="AE79" s="88"/>
      <c r="AF79" s="220"/>
      <c r="AG79" s="219"/>
      <c r="AH79" s="662"/>
    </row>
    <row r="80" spans="1:34" ht="31.5" hidden="1" x14ac:dyDescent="0.25">
      <c r="A80" s="310">
        <v>5.43</v>
      </c>
      <c r="B80" s="308" t="s">
        <v>518</v>
      </c>
      <c r="C80" s="96" t="s">
        <v>449</v>
      </c>
      <c r="D80" s="210">
        <v>1414</v>
      </c>
      <c r="E80" s="212" t="s">
        <v>462</v>
      </c>
      <c r="F80" s="212"/>
      <c r="G80" s="210">
        <v>1414</v>
      </c>
      <c r="H80" s="197" t="s">
        <v>68</v>
      </c>
      <c r="I80" s="300" t="s">
        <v>396</v>
      </c>
      <c r="J80" s="32" t="s">
        <v>411</v>
      </c>
      <c r="K80" s="156" t="s">
        <v>198</v>
      </c>
      <c r="L80" s="57"/>
      <c r="M80" s="57">
        <f t="shared" si="4"/>
        <v>499586.06669999997</v>
      </c>
      <c r="N80" s="274">
        <v>500000</v>
      </c>
      <c r="O80" s="151"/>
      <c r="P80" s="265">
        <v>158.5</v>
      </c>
      <c r="Q80" s="158">
        <v>1</v>
      </c>
      <c r="R80" s="158"/>
      <c r="S80" s="158"/>
      <c r="T80" s="158"/>
      <c r="U80" s="159"/>
      <c r="V80" s="151"/>
      <c r="W80" s="151"/>
      <c r="X80" s="151"/>
      <c r="Y80" s="151"/>
      <c r="Z80" s="151"/>
      <c r="AA80" s="24">
        <v>80</v>
      </c>
      <c r="AB80" s="24"/>
      <c r="AC80" s="181">
        <v>494639.67</v>
      </c>
      <c r="AD80"/>
      <c r="AE80" s="219"/>
      <c r="AF80" s="220"/>
      <c r="AG80" s="219"/>
      <c r="AH80" s="662"/>
    </row>
    <row r="81" spans="1:56" ht="44.25" customHeight="1" x14ac:dyDescent="0.25">
      <c r="A81" s="315">
        <v>5.44</v>
      </c>
      <c r="B81" s="308" t="s">
        <v>519</v>
      </c>
      <c r="C81" s="96" t="s">
        <v>450</v>
      </c>
      <c r="D81" s="209">
        <v>1415</v>
      </c>
      <c r="E81" s="212" t="s">
        <v>462</v>
      </c>
      <c r="F81" s="212">
        <v>32</v>
      </c>
      <c r="G81" s="209">
        <v>1415</v>
      </c>
      <c r="H81" s="197" t="s">
        <v>57</v>
      </c>
      <c r="I81" s="300" t="s">
        <v>397</v>
      </c>
      <c r="J81" s="32" t="s">
        <v>411</v>
      </c>
      <c r="K81" s="156" t="s">
        <v>198</v>
      </c>
      <c r="L81" s="57"/>
      <c r="M81" s="57">
        <f t="shared" si="4"/>
        <v>499687.30909999995</v>
      </c>
      <c r="N81" s="274">
        <v>500000</v>
      </c>
      <c r="O81" s="151"/>
      <c r="P81" s="151">
        <v>210.75</v>
      </c>
      <c r="Q81" s="158"/>
      <c r="R81" s="158"/>
      <c r="S81" s="158"/>
      <c r="T81" s="158"/>
      <c r="U81" s="159">
        <v>1</v>
      </c>
      <c r="V81" s="151"/>
      <c r="W81" s="151"/>
      <c r="X81" s="151"/>
      <c r="Y81" s="151"/>
      <c r="Z81" s="151"/>
      <c r="AA81" s="24">
        <v>35</v>
      </c>
      <c r="AB81" s="24"/>
      <c r="AC81" s="181">
        <v>494739.91</v>
      </c>
      <c r="AD81" s="367"/>
      <c r="AE81" s="88"/>
      <c r="AF81" s="220"/>
      <c r="AG81" s="219"/>
      <c r="AH81" s="351"/>
    </row>
    <row r="82" spans="1:56" ht="46.15" hidden="1" customHeight="1" x14ac:dyDescent="0.25">
      <c r="A82" s="310">
        <v>5.45</v>
      </c>
      <c r="B82" s="308" t="s">
        <v>520</v>
      </c>
      <c r="C82" s="96" t="s">
        <v>451</v>
      </c>
      <c r="D82" s="209">
        <v>1417</v>
      </c>
      <c r="E82" s="212" t="s">
        <v>462</v>
      </c>
      <c r="F82" s="212"/>
      <c r="G82" s="209">
        <v>1417</v>
      </c>
      <c r="H82" s="197" t="s">
        <v>8</v>
      </c>
      <c r="I82" s="300" t="s">
        <v>398</v>
      </c>
      <c r="J82" s="32" t="s">
        <v>411</v>
      </c>
      <c r="K82" s="156" t="s">
        <v>198</v>
      </c>
      <c r="L82" s="57"/>
      <c r="M82" s="57">
        <f t="shared" si="4"/>
        <v>499450.44390000001</v>
      </c>
      <c r="N82" s="274">
        <v>500000</v>
      </c>
      <c r="O82" s="151"/>
      <c r="P82" s="151"/>
      <c r="Q82" s="158">
        <v>1</v>
      </c>
      <c r="R82" s="158"/>
      <c r="S82" s="158"/>
      <c r="T82" s="158"/>
      <c r="U82" s="159"/>
      <c r="V82" s="151"/>
      <c r="W82" s="151"/>
      <c r="X82" s="151"/>
      <c r="Y82" s="151"/>
      <c r="Z82" s="151"/>
      <c r="AA82" s="24">
        <v>115</v>
      </c>
      <c r="AB82" s="24"/>
      <c r="AC82" s="181">
        <v>494505.39</v>
      </c>
      <c r="AD82"/>
      <c r="AE82" s="219"/>
      <c r="AF82" s="220"/>
      <c r="AG82" s="219"/>
      <c r="AH82" s="351"/>
    </row>
    <row r="83" spans="1:56" ht="45.6" hidden="1" customHeight="1" x14ac:dyDescent="0.25">
      <c r="A83" s="315">
        <v>5.46</v>
      </c>
      <c r="B83" s="308" t="s">
        <v>566</v>
      </c>
      <c r="C83" s="96" t="s">
        <v>309</v>
      </c>
      <c r="D83" s="209">
        <v>1418</v>
      </c>
      <c r="E83" s="212" t="s">
        <v>462</v>
      </c>
      <c r="F83" s="212"/>
      <c r="G83" s="209">
        <v>1418</v>
      </c>
      <c r="H83" s="197" t="s">
        <v>29</v>
      </c>
      <c r="I83" s="300" t="s">
        <v>399</v>
      </c>
      <c r="J83" s="32" t="s">
        <v>411</v>
      </c>
      <c r="K83" s="156" t="s">
        <v>198</v>
      </c>
      <c r="L83" s="57"/>
      <c r="M83" s="57">
        <f t="shared" si="4"/>
        <v>0</v>
      </c>
      <c r="N83" s="274">
        <v>200000</v>
      </c>
      <c r="O83" s="151"/>
      <c r="P83" s="151"/>
      <c r="Q83" s="158">
        <v>1</v>
      </c>
      <c r="R83" s="158"/>
      <c r="S83" s="158"/>
      <c r="T83" s="158"/>
      <c r="U83" s="159"/>
      <c r="V83" s="151"/>
      <c r="W83" s="151"/>
      <c r="X83" s="151"/>
      <c r="Y83" s="151"/>
      <c r="Z83" s="151"/>
      <c r="AA83" s="24">
        <v>70</v>
      </c>
      <c r="AB83" s="24"/>
      <c r="AC83" s="181"/>
      <c r="AD83"/>
      <c r="AE83" s="219"/>
      <c r="AF83" s="220"/>
      <c r="AG83" s="219"/>
      <c r="AH83" s="351"/>
    </row>
    <row r="84" spans="1:56" ht="35.450000000000003" hidden="1" customHeight="1" x14ac:dyDescent="0.25">
      <c r="A84" s="310">
        <v>5.47</v>
      </c>
      <c r="B84" s="308" t="s">
        <v>521</v>
      </c>
      <c r="C84" s="96" t="s">
        <v>310</v>
      </c>
      <c r="D84" s="209">
        <v>1419</v>
      </c>
      <c r="E84" s="212" t="s">
        <v>462</v>
      </c>
      <c r="F84" s="212"/>
      <c r="G84" s="209">
        <v>1419</v>
      </c>
      <c r="H84" s="198" t="s">
        <v>10</v>
      </c>
      <c r="I84" s="300" t="s">
        <v>400</v>
      </c>
      <c r="J84" s="32" t="s">
        <v>411</v>
      </c>
      <c r="K84" s="156" t="s">
        <v>198</v>
      </c>
      <c r="L84" s="57"/>
      <c r="M84" s="57">
        <f t="shared" si="4"/>
        <v>299701.99650000001</v>
      </c>
      <c r="N84" s="274">
        <v>300000</v>
      </c>
      <c r="O84" s="151"/>
      <c r="P84" s="151"/>
      <c r="Q84" s="158">
        <v>1</v>
      </c>
      <c r="R84" s="158"/>
      <c r="S84" s="158"/>
      <c r="T84" s="158"/>
      <c r="U84" s="159"/>
      <c r="V84" s="151"/>
      <c r="W84" s="151"/>
      <c r="X84" s="151"/>
      <c r="Y84" s="151"/>
      <c r="Z84" s="151"/>
      <c r="AA84" s="24">
        <v>15</v>
      </c>
      <c r="AB84" s="24"/>
      <c r="AC84" s="181">
        <v>296734.65000000002</v>
      </c>
      <c r="AD84"/>
      <c r="AE84" s="219"/>
      <c r="AF84" s="220"/>
      <c r="AG84" s="219"/>
      <c r="AH84" s="349"/>
    </row>
    <row r="85" spans="1:56" ht="30.6" hidden="1" customHeight="1" x14ac:dyDescent="0.25">
      <c r="A85" s="315">
        <v>5.48</v>
      </c>
      <c r="B85" s="308" t="s">
        <v>522</v>
      </c>
      <c r="C85" s="96" t="s">
        <v>452</v>
      </c>
      <c r="D85" s="209">
        <v>1420</v>
      </c>
      <c r="E85" s="212" t="s">
        <v>462</v>
      </c>
      <c r="F85" s="212"/>
      <c r="G85" s="209">
        <v>1420</v>
      </c>
      <c r="H85" s="197" t="s">
        <v>27</v>
      </c>
      <c r="I85" s="300" t="s">
        <v>401</v>
      </c>
      <c r="J85" s="32" t="s">
        <v>411</v>
      </c>
      <c r="K85" s="156" t="s">
        <v>198</v>
      </c>
      <c r="L85" s="57"/>
      <c r="M85" s="57">
        <f t="shared" si="4"/>
        <v>0</v>
      </c>
      <c r="N85" s="274">
        <v>500000</v>
      </c>
      <c r="O85" s="151"/>
      <c r="P85" s="151"/>
      <c r="Q85" s="158">
        <v>1</v>
      </c>
      <c r="R85" s="158"/>
      <c r="S85" s="158"/>
      <c r="T85" s="158"/>
      <c r="U85" s="159"/>
      <c r="V85" s="151"/>
      <c r="W85" s="151"/>
      <c r="X85" s="151"/>
      <c r="Y85" s="151"/>
      <c r="Z85" s="151"/>
      <c r="AA85" s="24">
        <v>40</v>
      </c>
      <c r="AB85" s="24"/>
      <c r="AC85" s="181"/>
      <c r="AD85"/>
      <c r="AE85" s="219"/>
      <c r="AF85" s="220"/>
      <c r="AG85" s="219"/>
      <c r="AH85" s="351"/>
    </row>
    <row r="86" spans="1:56" ht="73.150000000000006" hidden="1" customHeight="1" x14ac:dyDescent="0.25">
      <c r="A86" s="310">
        <v>5.49</v>
      </c>
      <c r="B86" s="308" t="s">
        <v>523</v>
      </c>
      <c r="C86" s="96" t="s">
        <v>453</v>
      </c>
      <c r="D86" s="209">
        <v>1422</v>
      </c>
      <c r="E86" s="212" t="s">
        <v>462</v>
      </c>
      <c r="F86" s="212"/>
      <c r="G86" s="209">
        <v>1422</v>
      </c>
      <c r="H86" s="197" t="s">
        <v>18</v>
      </c>
      <c r="I86" s="300" t="s">
        <v>402</v>
      </c>
      <c r="J86" s="32" t="s">
        <v>411</v>
      </c>
      <c r="K86" s="156" t="s">
        <v>198</v>
      </c>
      <c r="L86" s="57"/>
      <c r="M86" s="57">
        <f t="shared" si="4"/>
        <v>499530.13289999997</v>
      </c>
      <c r="N86" s="274">
        <v>500000</v>
      </c>
      <c r="O86" s="151"/>
      <c r="P86" s="151"/>
      <c r="Q86" s="158">
        <v>1</v>
      </c>
      <c r="R86" s="158"/>
      <c r="S86" s="158"/>
      <c r="T86" s="158"/>
      <c r="U86" s="159"/>
      <c r="V86" s="151"/>
      <c r="W86" s="151"/>
      <c r="X86" s="151"/>
      <c r="Y86" s="151"/>
      <c r="Z86" s="151"/>
      <c r="AA86" s="24">
        <v>35</v>
      </c>
      <c r="AB86" s="24"/>
      <c r="AC86" s="181">
        <v>494584.29</v>
      </c>
      <c r="AD86"/>
      <c r="AE86" s="219"/>
      <c r="AF86" s="220"/>
      <c r="AG86" s="219"/>
      <c r="AH86" s="348"/>
    </row>
    <row r="87" spans="1:56" ht="60" hidden="1" x14ac:dyDescent="0.25">
      <c r="A87" s="315">
        <v>5.5</v>
      </c>
      <c r="B87" s="308" t="s">
        <v>524</v>
      </c>
      <c r="C87" s="96" t="s">
        <v>454</v>
      </c>
      <c r="D87" s="209">
        <v>1424</v>
      </c>
      <c r="E87" s="212" t="s">
        <v>462</v>
      </c>
      <c r="F87" s="212"/>
      <c r="G87" s="209">
        <v>1424</v>
      </c>
      <c r="H87" s="197" t="s">
        <v>70</v>
      </c>
      <c r="I87" s="300" t="s">
        <v>403</v>
      </c>
      <c r="J87" s="32" t="s">
        <v>411</v>
      </c>
      <c r="K87" s="156" t="s">
        <v>198</v>
      </c>
      <c r="L87" s="57"/>
      <c r="M87" s="57">
        <f t="shared" si="4"/>
        <v>0</v>
      </c>
      <c r="N87" s="274">
        <v>500000</v>
      </c>
      <c r="O87" s="151"/>
      <c r="P87" s="151"/>
      <c r="Q87" s="158">
        <v>1</v>
      </c>
      <c r="R87" s="158"/>
      <c r="S87" s="158"/>
      <c r="T87" s="158"/>
      <c r="U87" s="159"/>
      <c r="V87" s="151"/>
      <c r="W87" s="151"/>
      <c r="X87" s="151"/>
      <c r="Y87" s="151"/>
      <c r="Z87" s="151"/>
      <c r="AA87" s="24">
        <v>27</v>
      </c>
      <c r="AB87" s="24"/>
      <c r="AC87" s="181"/>
      <c r="AD87"/>
      <c r="AE87" s="219"/>
      <c r="AF87" s="220"/>
      <c r="AG87" s="219"/>
      <c r="AH87" s="348"/>
    </row>
    <row r="88" spans="1:56" ht="60" hidden="1" x14ac:dyDescent="0.25">
      <c r="A88" s="310">
        <v>5.51</v>
      </c>
      <c r="B88" s="308" t="s">
        <v>567</v>
      </c>
      <c r="C88" s="96" t="s">
        <v>455</v>
      </c>
      <c r="D88" s="209">
        <v>1425</v>
      </c>
      <c r="E88" s="212" t="s">
        <v>462</v>
      </c>
      <c r="F88" s="212"/>
      <c r="G88" s="209">
        <v>1425</v>
      </c>
      <c r="H88" s="197" t="s">
        <v>34</v>
      </c>
      <c r="I88" s="300" t="s">
        <v>404</v>
      </c>
      <c r="J88" s="32" t="s">
        <v>411</v>
      </c>
      <c r="K88" s="156" t="s">
        <v>198</v>
      </c>
      <c r="L88" s="57"/>
      <c r="M88" s="57">
        <f t="shared" si="4"/>
        <v>0</v>
      </c>
      <c r="N88" s="274">
        <v>500000</v>
      </c>
      <c r="O88" s="151"/>
      <c r="P88" s="151"/>
      <c r="Q88" s="158">
        <v>1</v>
      </c>
      <c r="R88" s="158"/>
      <c r="S88" s="158"/>
      <c r="T88" s="158"/>
      <c r="U88" s="159"/>
      <c r="V88" s="151"/>
      <c r="W88" s="151"/>
      <c r="X88" s="151"/>
      <c r="Y88" s="151"/>
      <c r="Z88" s="151"/>
      <c r="AA88" s="24">
        <v>800</v>
      </c>
      <c r="AB88" s="24"/>
      <c r="AC88" s="181"/>
      <c r="AD88"/>
      <c r="AE88" s="219"/>
      <c r="AF88" s="220"/>
      <c r="AG88" s="219"/>
      <c r="AH88" s="348"/>
    </row>
    <row r="89" spans="1:56" ht="42" hidden="1" customHeight="1" x14ac:dyDescent="0.25">
      <c r="A89" s="315">
        <v>5.52</v>
      </c>
      <c r="B89" s="308" t="s">
        <v>525</v>
      </c>
      <c r="C89" s="96" t="s">
        <v>456</v>
      </c>
      <c r="D89" s="209">
        <v>1426</v>
      </c>
      <c r="E89" s="212" t="s">
        <v>462</v>
      </c>
      <c r="F89" s="212"/>
      <c r="G89" s="209">
        <v>1426</v>
      </c>
      <c r="H89" s="197" t="s">
        <v>37</v>
      </c>
      <c r="I89" s="300" t="s">
        <v>405</v>
      </c>
      <c r="J89" s="32" t="s">
        <v>411</v>
      </c>
      <c r="K89" s="156" t="s">
        <v>198</v>
      </c>
      <c r="L89" s="57"/>
      <c r="M89" s="57">
        <f t="shared" si="4"/>
        <v>0</v>
      </c>
      <c r="N89" s="274">
        <v>500000</v>
      </c>
      <c r="O89" s="151"/>
      <c r="P89" s="151"/>
      <c r="Q89" s="158">
        <v>1</v>
      </c>
      <c r="R89" s="158"/>
      <c r="S89" s="158"/>
      <c r="T89" s="158"/>
      <c r="U89" s="159"/>
      <c r="V89" s="151"/>
      <c r="W89" s="151"/>
      <c r="X89" s="151"/>
      <c r="Y89" s="151"/>
      <c r="Z89" s="151"/>
      <c r="AA89" s="24">
        <v>400</v>
      </c>
      <c r="AB89" s="24"/>
      <c r="AC89" s="181"/>
      <c r="AD89"/>
      <c r="AE89" s="219"/>
      <c r="AF89" s="220"/>
      <c r="AG89" s="219"/>
      <c r="AH89" s="348"/>
    </row>
    <row r="90" spans="1:56" ht="42" hidden="1" customHeight="1" x14ac:dyDescent="0.25">
      <c r="A90" s="310">
        <v>5.53</v>
      </c>
      <c r="B90" s="308" t="s">
        <v>568</v>
      </c>
      <c r="C90" s="96" t="s">
        <v>457</v>
      </c>
      <c r="D90" s="209">
        <v>1427</v>
      </c>
      <c r="E90" s="212" t="s">
        <v>462</v>
      </c>
      <c r="F90" s="212"/>
      <c r="G90" s="209">
        <v>1427</v>
      </c>
      <c r="H90" s="197" t="s">
        <v>41</v>
      </c>
      <c r="I90" s="300" t="s">
        <v>406</v>
      </c>
      <c r="J90" s="32" t="s">
        <v>411</v>
      </c>
      <c r="K90" s="156" t="s">
        <v>198</v>
      </c>
      <c r="L90" s="57"/>
      <c r="M90" s="57">
        <f t="shared" si="4"/>
        <v>0</v>
      </c>
      <c r="N90" s="274">
        <v>500000</v>
      </c>
      <c r="O90" s="151"/>
      <c r="P90" s="151"/>
      <c r="Q90" s="158">
        <v>1</v>
      </c>
      <c r="R90" s="158"/>
      <c r="S90" s="158"/>
      <c r="T90" s="158"/>
      <c r="U90" s="159"/>
      <c r="V90" s="151"/>
      <c r="W90" s="151"/>
      <c r="X90" s="151"/>
      <c r="Y90" s="151"/>
      <c r="Z90" s="151"/>
      <c r="AA90" s="24">
        <v>80</v>
      </c>
      <c r="AB90" s="24"/>
      <c r="AC90" s="181"/>
      <c r="AD90"/>
      <c r="AE90" s="219"/>
      <c r="AF90" s="220"/>
      <c r="AG90" s="219"/>
      <c r="AH90" s="348"/>
    </row>
    <row r="91" spans="1:56" ht="22.9" hidden="1" customHeight="1" x14ac:dyDescent="0.25">
      <c r="A91" s="664" t="s">
        <v>339</v>
      </c>
      <c r="B91" s="664"/>
      <c r="C91" s="301"/>
      <c r="D91" s="346"/>
      <c r="E91" s="346"/>
      <c r="F91" s="355"/>
      <c r="G91" s="346"/>
      <c r="H91" s="346"/>
      <c r="I91" s="346"/>
      <c r="J91" s="346"/>
      <c r="K91" s="208">
        <f>SUM(K38:K90)</f>
        <v>0</v>
      </c>
      <c r="L91" s="208" t="s">
        <v>273</v>
      </c>
      <c r="M91" s="208">
        <f>SUM(M38:M90)</f>
        <v>19138586.929700002</v>
      </c>
      <c r="N91" s="279">
        <f>SUM(N38:N90)</f>
        <v>23850000</v>
      </c>
      <c r="O91" s="250">
        <f>SUM(O38:O90)</f>
        <v>0</v>
      </c>
      <c r="P91" s="250">
        <f>SUM(P38:P90)</f>
        <v>9458.75</v>
      </c>
      <c r="Q91" s="208">
        <f>SUM(Q38:Q90)</f>
        <v>22</v>
      </c>
      <c r="R91" s="208"/>
      <c r="S91" s="208"/>
      <c r="T91" s="208"/>
      <c r="U91" s="208">
        <f t="shared" ref="U91:AA91" si="5">SUM(U38:U90)</f>
        <v>28</v>
      </c>
      <c r="V91" s="208">
        <f t="shared" si="5"/>
        <v>1</v>
      </c>
      <c r="W91" s="208">
        <f t="shared" si="5"/>
        <v>0</v>
      </c>
      <c r="X91" s="208">
        <f t="shared" si="5"/>
        <v>0</v>
      </c>
      <c r="Y91" s="208">
        <f t="shared" si="5"/>
        <v>0</v>
      </c>
      <c r="Z91" s="208">
        <f t="shared" si="5"/>
        <v>0</v>
      </c>
      <c r="AA91" s="208">
        <f t="shared" si="5"/>
        <v>14492</v>
      </c>
      <c r="AB91" s="208"/>
      <c r="AC91" s="181"/>
      <c r="AD91"/>
      <c r="AE91" s="219"/>
      <c r="AF91" s="220"/>
      <c r="AG91" s="219"/>
      <c r="AH91" s="348"/>
    </row>
    <row r="92" spans="1:56" s="226" customFormat="1" ht="42" hidden="1" customHeight="1" x14ac:dyDescent="0.25">
      <c r="A92" s="255">
        <v>6</v>
      </c>
      <c r="B92" s="144" t="s">
        <v>273</v>
      </c>
      <c r="C92" s="302" t="s">
        <v>273</v>
      </c>
      <c r="D92" s="144" t="s">
        <v>273</v>
      </c>
      <c r="E92" s="144" t="s">
        <v>463</v>
      </c>
      <c r="F92" s="144"/>
      <c r="G92" s="144" t="s">
        <v>273</v>
      </c>
      <c r="H92" s="144" t="s">
        <v>273</v>
      </c>
      <c r="I92" s="144" t="s">
        <v>273</v>
      </c>
      <c r="J92" s="144" t="s">
        <v>273</v>
      </c>
      <c r="K92" s="144" t="s">
        <v>273</v>
      </c>
      <c r="L92" s="144" t="s">
        <v>273</v>
      </c>
      <c r="M92" s="144" t="s">
        <v>273</v>
      </c>
      <c r="N92" s="280" t="s">
        <v>273</v>
      </c>
      <c r="O92" s="144" t="s">
        <v>273</v>
      </c>
      <c r="P92" s="144"/>
      <c r="Q92" s="144" t="s">
        <v>273</v>
      </c>
      <c r="R92" s="144"/>
      <c r="S92" s="144"/>
      <c r="T92" s="144" t="s">
        <v>273</v>
      </c>
      <c r="U92" s="144" t="s">
        <v>273</v>
      </c>
      <c r="V92" s="144" t="s">
        <v>273</v>
      </c>
      <c r="W92" s="144" t="s">
        <v>273</v>
      </c>
      <c r="X92" s="144" t="s">
        <v>273</v>
      </c>
      <c r="Y92" s="144" t="s">
        <v>273</v>
      </c>
      <c r="Z92" s="144" t="s">
        <v>273</v>
      </c>
      <c r="AA92" s="144" t="s">
        <v>273</v>
      </c>
      <c r="AB92" s="144"/>
      <c r="AC92" s="144"/>
      <c r="AE92" s="227"/>
      <c r="AF92" s="228"/>
      <c r="AG92" s="227"/>
      <c r="AH92" s="350"/>
    </row>
    <row r="93" spans="1:56" s="116" customFormat="1" ht="22.5" hidden="1" customHeight="1" x14ac:dyDescent="0.25">
      <c r="A93" s="661" t="s">
        <v>339</v>
      </c>
      <c r="B93" s="661"/>
      <c r="C93" s="294"/>
      <c r="D93" s="347"/>
      <c r="E93" s="347"/>
      <c r="F93" s="359"/>
      <c r="G93" s="347"/>
      <c r="H93" s="347"/>
      <c r="I93" s="347"/>
      <c r="J93" s="193"/>
      <c r="K93" s="193" t="s">
        <v>273</v>
      </c>
      <c r="L93" s="193" t="s">
        <v>273</v>
      </c>
      <c r="M93" s="193" t="s">
        <v>273</v>
      </c>
      <c r="N93" s="273" t="s">
        <v>273</v>
      </c>
      <c r="O93" s="193" t="s">
        <v>273</v>
      </c>
      <c r="P93" s="193" t="s">
        <v>273</v>
      </c>
      <c r="Q93" s="193" t="s">
        <v>273</v>
      </c>
      <c r="R93" s="193"/>
      <c r="S93" s="193"/>
      <c r="T93" s="193" t="s">
        <v>273</v>
      </c>
      <c r="U93" s="193" t="s">
        <v>273</v>
      </c>
      <c r="V93" s="193" t="s">
        <v>273</v>
      </c>
      <c r="W93" s="193" t="s">
        <v>273</v>
      </c>
      <c r="X93" s="193" t="s">
        <v>273</v>
      </c>
      <c r="Y93" s="193" t="s">
        <v>273</v>
      </c>
      <c r="Z93" s="193" t="s">
        <v>273</v>
      </c>
      <c r="AA93" s="193" t="s">
        <v>273</v>
      </c>
      <c r="AB93" s="193"/>
      <c r="AC93" s="144"/>
      <c r="AD93" s="231"/>
      <c r="AE93" s="231"/>
      <c r="AF93" s="225"/>
      <c r="AG93" s="231"/>
      <c r="AH93" s="232"/>
      <c r="AI93" s="233"/>
      <c r="AJ93" s="234"/>
      <c r="AK93" s="234"/>
      <c r="AL93" s="232"/>
      <c r="AM93" s="234"/>
      <c r="AN93" s="234"/>
      <c r="AO93" s="234"/>
      <c r="AP93" s="234"/>
      <c r="AQ93" s="234"/>
      <c r="AR93" s="234"/>
      <c r="AS93" s="234"/>
      <c r="AT93" s="234"/>
      <c r="AU93" s="234"/>
      <c r="AV93" s="234"/>
      <c r="AW93" s="234"/>
      <c r="AX93" s="234"/>
      <c r="AY93" s="234"/>
      <c r="AZ93" s="234"/>
      <c r="BA93" s="234"/>
      <c r="BB93" s="234"/>
      <c r="BC93" s="234"/>
      <c r="BD93" s="234"/>
    </row>
    <row r="94" spans="1:56" ht="22.15" hidden="1" customHeight="1" x14ac:dyDescent="0.25">
      <c r="A94" s="664" t="s">
        <v>354</v>
      </c>
      <c r="B94" s="664"/>
      <c r="C94" s="301"/>
      <c r="D94" s="346"/>
      <c r="E94" s="346"/>
      <c r="F94" s="355"/>
      <c r="G94" s="346"/>
      <c r="H94" s="346"/>
      <c r="I94" s="346"/>
      <c r="J94" s="346"/>
      <c r="K94" s="208">
        <f>K26+K37+K91</f>
        <v>0</v>
      </c>
      <c r="L94" s="208" t="s">
        <v>273</v>
      </c>
      <c r="M94" s="208">
        <f>M26+M37+M91</f>
        <v>26597643.045000002</v>
      </c>
      <c r="N94" s="279">
        <f>N26+N37+N91</f>
        <v>33000000</v>
      </c>
      <c r="O94" s="250">
        <f>O26+O37+O91</f>
        <v>0</v>
      </c>
      <c r="P94" s="250">
        <f>P26+P37+P91</f>
        <v>9458.75</v>
      </c>
      <c r="Q94" s="208">
        <f>Q26+Q37+Q91</f>
        <v>36</v>
      </c>
      <c r="R94" s="208"/>
      <c r="S94" s="208"/>
      <c r="T94" s="208"/>
      <c r="U94" s="208">
        <f t="shared" ref="U94:AA94" si="6">U26+U37+U91</f>
        <v>37</v>
      </c>
      <c r="V94" s="208">
        <f t="shared" si="6"/>
        <v>2</v>
      </c>
      <c r="W94" s="208">
        <f t="shared" si="6"/>
        <v>0</v>
      </c>
      <c r="X94" s="208">
        <f t="shared" si="6"/>
        <v>0</v>
      </c>
      <c r="Y94" s="208">
        <f t="shared" si="6"/>
        <v>0</v>
      </c>
      <c r="Z94" s="208">
        <f t="shared" si="6"/>
        <v>1</v>
      </c>
      <c r="AA94" s="208">
        <f t="shared" si="6"/>
        <v>19834</v>
      </c>
      <c r="AB94" s="208"/>
      <c r="AC94" s="181"/>
      <c r="AD94" s="224"/>
      <c r="AE94" s="219"/>
      <c r="AF94" s="220"/>
      <c r="AG94" s="219"/>
      <c r="AH94" s="348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</row>
    <row r="95" spans="1:56" ht="22.5" hidden="1" customHeight="1" x14ac:dyDescent="0.25">
      <c r="A95" s="353" t="s">
        <v>227</v>
      </c>
      <c r="B95" s="353"/>
      <c r="C95" s="290"/>
      <c r="D95" s="353"/>
      <c r="E95" s="353"/>
      <c r="F95" s="361"/>
      <c r="G95" s="353"/>
      <c r="H95" s="353"/>
      <c r="I95" s="33"/>
      <c r="J95" s="155"/>
      <c r="K95" s="191"/>
      <c r="L95" s="122"/>
      <c r="M95" s="122"/>
      <c r="N95" s="281"/>
      <c r="Q95" s="122"/>
      <c r="R95" s="122"/>
      <c r="S95" s="122"/>
      <c r="T95" s="122"/>
      <c r="U95" s="122"/>
      <c r="V95" s="122"/>
      <c r="W95" s="122"/>
      <c r="X95" s="122"/>
      <c r="Y95" s="122"/>
      <c r="AD95"/>
    </row>
    <row r="96" spans="1:56" ht="24.75" hidden="1" customHeight="1" x14ac:dyDescent="0.25">
      <c r="A96" s="352" t="s">
        <v>470</v>
      </c>
      <c r="B96" s="352"/>
      <c r="C96" s="291"/>
      <c r="D96" s="352"/>
      <c r="E96" s="352"/>
      <c r="F96" s="360"/>
      <c r="G96" s="352"/>
      <c r="H96" s="352"/>
      <c r="I96" s="33"/>
      <c r="J96" s="191"/>
      <c r="K96" s="191"/>
      <c r="AD96"/>
    </row>
    <row r="97" spans="1:34" hidden="1" x14ac:dyDescent="0.25">
      <c r="A97" s="172" t="s">
        <v>469</v>
      </c>
      <c r="B97" s="172"/>
      <c r="C97" s="292"/>
      <c r="D97" s="172"/>
      <c r="E97" s="172"/>
      <c r="F97" s="172"/>
      <c r="G97" s="172"/>
      <c r="H97" s="172"/>
      <c r="I97" s="122"/>
      <c r="J97" s="191"/>
      <c r="K97" s="191"/>
      <c r="Q97"/>
      <c r="R97"/>
      <c r="S97"/>
      <c r="T97"/>
      <c r="AC97"/>
      <c r="AD97"/>
      <c r="AE97"/>
      <c r="AF97"/>
      <c r="AG97"/>
      <c r="AH97"/>
    </row>
    <row r="98" spans="1:34" hidden="1" x14ac:dyDescent="0.25">
      <c r="A98" s="172" t="s">
        <v>465</v>
      </c>
      <c r="B98" s="172"/>
      <c r="C98" s="292"/>
      <c r="D98" s="172"/>
      <c r="E98" s="172"/>
      <c r="F98" s="172"/>
      <c r="G98" s="172"/>
      <c r="H98" s="172"/>
      <c r="I98" s="33"/>
      <c r="J98" s="191"/>
      <c r="K98" s="191"/>
      <c r="N98" s="126"/>
      <c r="Q98"/>
      <c r="R98"/>
      <c r="S98"/>
      <c r="T98"/>
      <c r="AC98"/>
      <c r="AD98"/>
      <c r="AE98"/>
      <c r="AF98"/>
      <c r="AG98"/>
      <c r="AH98"/>
    </row>
    <row r="99" spans="1:34" hidden="1" x14ac:dyDescent="0.25">
      <c r="A99" s="352" t="s">
        <v>466</v>
      </c>
      <c r="B99" s="352"/>
      <c r="C99" s="291"/>
      <c r="D99" s="352"/>
      <c r="E99" s="352"/>
      <c r="F99" s="360"/>
      <c r="G99" s="352"/>
      <c r="H99" s="352"/>
      <c r="I99" s="33"/>
      <c r="J99" s="192"/>
      <c r="K99" s="192"/>
      <c r="N99" s="126"/>
      <c r="Q99"/>
      <c r="R99"/>
      <c r="S99"/>
      <c r="T99"/>
      <c r="AC99"/>
      <c r="AD99"/>
      <c r="AE99"/>
      <c r="AF99"/>
      <c r="AG99"/>
      <c r="AH99"/>
    </row>
    <row r="100" spans="1:34" hidden="1" x14ac:dyDescent="0.25">
      <c r="A100" s="172" t="s">
        <v>467</v>
      </c>
      <c r="B100" s="172"/>
      <c r="C100" s="292"/>
      <c r="D100" s="172"/>
      <c r="E100" s="172"/>
      <c r="F100" s="172"/>
      <c r="G100" s="172"/>
      <c r="H100" s="172"/>
      <c r="I100" s="33"/>
      <c r="J100" s="191"/>
      <c r="K100" s="191"/>
      <c r="N100" s="126"/>
      <c r="Q100"/>
      <c r="R100"/>
      <c r="S100"/>
      <c r="T100"/>
      <c r="AC100"/>
      <c r="AD100"/>
      <c r="AE100"/>
      <c r="AF100"/>
      <c r="AG100"/>
      <c r="AH100"/>
    </row>
    <row r="101" spans="1:34" hidden="1" x14ac:dyDescent="0.25">
      <c r="A101" s="354" t="s">
        <v>468</v>
      </c>
      <c r="B101" s="354"/>
      <c r="C101" s="293"/>
      <c r="D101" s="354"/>
      <c r="E101" s="354"/>
      <c r="F101" s="362"/>
      <c r="G101" s="354"/>
      <c r="H101" s="354"/>
      <c r="I101" s="33"/>
      <c r="Q101"/>
      <c r="R101"/>
      <c r="S101"/>
      <c r="T101"/>
      <c r="AC101"/>
      <c r="AD101"/>
      <c r="AE101"/>
      <c r="AF101"/>
      <c r="AG101"/>
      <c r="AH101"/>
    </row>
    <row r="102" spans="1:34" hidden="1" x14ac:dyDescent="0.25">
      <c r="A102" s="352" t="s">
        <v>265</v>
      </c>
      <c r="B102" s="352"/>
      <c r="C102" s="291"/>
      <c r="D102" s="352"/>
      <c r="E102" s="352"/>
      <c r="F102" s="360"/>
      <c r="G102" s="352"/>
      <c r="H102" s="352"/>
      <c r="I102" s="33"/>
      <c r="Q102"/>
      <c r="R102"/>
      <c r="S102"/>
      <c r="T102"/>
      <c r="AC102"/>
      <c r="AD102"/>
      <c r="AE102"/>
      <c r="AF102"/>
      <c r="AG102"/>
      <c r="AH102"/>
    </row>
    <row r="103" spans="1:34" hidden="1" x14ac:dyDescent="0.25">
      <c r="G103"/>
      <c r="H103"/>
      <c r="Q103"/>
      <c r="R103"/>
      <c r="S103"/>
      <c r="T103"/>
      <c r="AC103"/>
      <c r="AD103"/>
      <c r="AE103"/>
      <c r="AF103"/>
      <c r="AG103"/>
      <c r="AH103"/>
    </row>
    <row r="104" spans="1:34" hidden="1" x14ac:dyDescent="0.25">
      <c r="Q104"/>
      <c r="R104"/>
      <c r="S104"/>
      <c r="T104"/>
      <c r="AC104"/>
      <c r="AD104"/>
      <c r="AE104"/>
      <c r="AF104"/>
      <c r="AG104"/>
      <c r="AH104"/>
    </row>
    <row r="105" spans="1:34" hidden="1" x14ac:dyDescent="0.25">
      <c r="Q105"/>
      <c r="R105"/>
      <c r="S105"/>
      <c r="T105"/>
      <c r="AC105"/>
      <c r="AD105"/>
      <c r="AE105"/>
      <c r="AF105"/>
      <c r="AG105"/>
      <c r="AH105"/>
    </row>
    <row r="106" spans="1:34" hidden="1" x14ac:dyDescent="0.25">
      <c r="Q106"/>
      <c r="R106"/>
      <c r="S106"/>
      <c r="T106"/>
      <c r="AC106"/>
      <c r="AD106"/>
      <c r="AE106"/>
      <c r="AF106"/>
      <c r="AG106"/>
      <c r="AH106"/>
    </row>
    <row r="107" spans="1:34" hidden="1" x14ac:dyDescent="0.25">
      <c r="Q107"/>
      <c r="R107"/>
      <c r="S107"/>
      <c r="T107"/>
      <c r="AC107"/>
      <c r="AD107"/>
      <c r="AE107"/>
      <c r="AF107"/>
      <c r="AG107"/>
      <c r="AH107"/>
    </row>
    <row r="108" spans="1:34" hidden="1" x14ac:dyDescent="0.25">
      <c r="Q108"/>
      <c r="R108"/>
      <c r="S108"/>
      <c r="T108"/>
      <c r="AC108"/>
      <c r="AD108"/>
      <c r="AE108"/>
      <c r="AF108"/>
      <c r="AG108"/>
      <c r="AH108"/>
    </row>
    <row r="109" spans="1:34" hidden="1" x14ac:dyDescent="0.25">
      <c r="Q109"/>
      <c r="R109"/>
      <c r="S109"/>
      <c r="T109"/>
      <c r="AC109"/>
      <c r="AD109"/>
      <c r="AE109"/>
      <c r="AF109"/>
      <c r="AG109"/>
      <c r="AH109"/>
    </row>
    <row r="110" spans="1:34" hidden="1" x14ac:dyDescent="0.25">
      <c r="Q110"/>
      <c r="R110"/>
      <c r="S110"/>
      <c r="T110"/>
      <c r="AC110"/>
      <c r="AD110"/>
      <c r="AE110"/>
      <c r="AF110"/>
      <c r="AG110"/>
      <c r="AH110"/>
    </row>
  </sheetData>
  <autoFilter ref="U1:U110">
    <filterColumn colId="0">
      <filters>
        <filter val="1"/>
        <filter val="B4"/>
      </filters>
    </filterColumn>
  </autoFilter>
  <mergeCells count="24">
    <mergeCell ref="AH77:AH78"/>
    <mergeCell ref="AH79:AH80"/>
    <mergeCell ref="A91:B91"/>
    <mergeCell ref="A93:B93"/>
    <mergeCell ref="A94:B94"/>
    <mergeCell ref="AH67:AH68"/>
    <mergeCell ref="A9:B9"/>
    <mergeCell ref="A11:B11"/>
    <mergeCell ref="AH21:AH22"/>
    <mergeCell ref="AH25:AH26"/>
    <mergeCell ref="A26:B26"/>
    <mergeCell ref="AH27:AH28"/>
    <mergeCell ref="AH29:AH30"/>
    <mergeCell ref="AH32:AH33"/>
    <mergeCell ref="A37:B37"/>
    <mergeCell ref="AH43:AH44"/>
    <mergeCell ref="AH49:AH50"/>
    <mergeCell ref="A1:AB1"/>
    <mergeCell ref="A2:AB2"/>
    <mergeCell ref="A4:A7"/>
    <mergeCell ref="B4:B7"/>
    <mergeCell ref="C4:D5"/>
    <mergeCell ref="E4:E7"/>
    <mergeCell ref="G6:H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විස්තරාත්මක</vt:lpstr>
      <vt:lpstr>සාරාංශ</vt:lpstr>
      <vt:lpstr>RIDP Detail</vt:lpstr>
      <vt:lpstr>RIDP Summary</vt:lpstr>
      <vt:lpstr>ප්‍රගති වාර්තාව 1</vt:lpstr>
      <vt:lpstr>ප්‍රගති වාර්තා 2</vt:lpstr>
      <vt:lpstr>Sheet1</vt:lpstr>
      <vt:lpstr>Sheet2</vt:lpstr>
      <vt:lpstr>Sheet3</vt:lpstr>
      <vt:lpstr>Sheet4</vt:lpstr>
      <vt:lpstr>Sheet5</vt:lpstr>
      <vt:lpstr>Best ridp Detail</vt:lpstr>
      <vt:lpstr>Best ridp Summery</vt:lpstr>
      <vt:lpstr>'RIDP Detail'!Print_Titles</vt:lpstr>
      <vt:lpstr>විස්තරාත්මක!Print_Titles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2018-11-08T12:45:11Z</dcterms:modified>
</cp:coreProperties>
</file>