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2"/>
  </bookViews>
  <sheets>
    <sheet name="විස්තරාත්මක" sheetId="4" state="hidden" r:id="rId1"/>
    <sheet name="සාරාංශ" sheetId="6" state="hidden" r:id="rId2"/>
    <sheet name="Detail" sheetId="10" r:id="rId3"/>
    <sheet name="Summary" sheetId="11" r:id="rId4"/>
    <sheet name="ප්‍රගති වාර්තාව 1" sheetId="12" state="hidden" r:id="rId5"/>
    <sheet name="ප්‍රගති වාර්තා 2" sheetId="14" state="hidden" r:id="rId6"/>
    <sheet name="Sheet1" sheetId="20" state="hidden" r:id="rId7"/>
    <sheet name="Sheet2" sheetId="21" state="hidden" r:id="rId8"/>
    <sheet name="Sheet3" sheetId="22" state="hidden" r:id="rId9"/>
    <sheet name="Sheet4" sheetId="23" state="hidden" r:id="rId10"/>
    <sheet name="Sheet5" sheetId="24" state="hidden" r:id="rId11"/>
  </sheets>
  <definedNames>
    <definedName name="_xlnm._FilterDatabase" localSheetId="2" hidden="1">Detail!$K$1:$K$38</definedName>
    <definedName name="_xlnm._FilterDatabase" localSheetId="7" hidden="1">Sheet2!$L$1:$L$111</definedName>
    <definedName name="_xlnm._FilterDatabase" localSheetId="8" hidden="1">Sheet3!$U$1:$U$110</definedName>
    <definedName name="_xlnm._FilterDatabase" localSheetId="0" hidden="1">විස්තරාත්මක!$W$1:$W$157</definedName>
    <definedName name="_xlnm.Print_Titles" localSheetId="2">Detail!$4:$7</definedName>
    <definedName name="_xlnm.Print_Titles" localSheetId="0">විස්තරාත්මක!$6:$8</definedName>
  </definedNames>
  <calcPr calcId="162913"/>
</workbook>
</file>

<file path=xl/calcChain.xml><?xml version="1.0" encoding="utf-8"?>
<calcChain xmlns="http://schemas.openxmlformats.org/spreadsheetml/2006/main">
  <c r="J9" i="10" l="1"/>
  <c r="J10" i="10"/>
  <c r="J11" i="10"/>
  <c r="J12" i="10"/>
  <c r="J13" i="10"/>
  <c r="J8" i="10"/>
  <c r="D20" i="11"/>
  <c r="E20" i="11"/>
  <c r="F14" i="10"/>
  <c r="F23" i="10" s="1"/>
  <c r="J14" i="10" l="1"/>
  <c r="C20" i="11"/>
  <c r="X23" i="10" l="1"/>
  <c r="K14" i="10"/>
  <c r="K23" i="10" s="1"/>
  <c r="L14" i="10"/>
  <c r="L23" i="10" s="1"/>
  <c r="M14" i="10"/>
  <c r="M23" i="10" s="1"/>
  <c r="N14" i="10"/>
  <c r="N23" i="10" s="1"/>
  <c r="O14" i="10"/>
  <c r="O23" i="10" s="1"/>
  <c r="P14" i="10"/>
  <c r="P23" i="10" s="1"/>
  <c r="Q14" i="10"/>
  <c r="Q23" i="10" s="1"/>
  <c r="S14" i="10"/>
  <c r="T14" i="10"/>
  <c r="U14" i="10"/>
  <c r="V14" i="10"/>
  <c r="W14" i="10"/>
  <c r="W23" i="10" s="1"/>
  <c r="T15" i="11" s="1"/>
  <c r="T20" i="11" s="1"/>
  <c r="I14" i="10"/>
  <c r="I23" i="10" s="1"/>
  <c r="H14" i="10"/>
  <c r="H23" i="10" s="1"/>
  <c r="G15" i="11" s="1"/>
  <c r="G20" i="11" s="1"/>
  <c r="U23" i="10" l="1"/>
  <c r="Q15" i="11"/>
  <c r="Q20" i="11" s="1"/>
  <c r="V23" i="10"/>
  <c r="R15" i="11"/>
  <c r="R20" i="11" s="1"/>
  <c r="R23" i="10"/>
  <c r="N15" i="11"/>
  <c r="S23" i="10"/>
  <c r="O15" i="11"/>
  <c r="O20" i="11" s="1"/>
  <c r="T23" i="10"/>
  <c r="P15" i="11"/>
  <c r="P20" i="11" s="1"/>
  <c r="H3" i="23"/>
  <c r="AA91" i="22"/>
  <c r="Z91" i="22"/>
  <c r="Y91" i="22"/>
  <c r="X91" i="22"/>
  <c r="W91" i="22"/>
  <c r="V91" i="22"/>
  <c r="U91" i="22"/>
  <c r="Q91" i="22"/>
  <c r="P91" i="22"/>
  <c r="O91" i="22"/>
  <c r="N91" i="22"/>
  <c r="K91" i="22"/>
  <c r="K94" i="22" s="1"/>
  <c r="M90" i="22"/>
  <c r="M89" i="22"/>
  <c r="M88" i="22"/>
  <c r="M87" i="22"/>
  <c r="M86" i="22"/>
  <c r="M85" i="22"/>
  <c r="M84" i="22"/>
  <c r="M83" i="22"/>
  <c r="M82" i="22"/>
  <c r="M81" i="22"/>
  <c r="M80" i="22"/>
  <c r="M79" i="22"/>
  <c r="M78" i="22"/>
  <c r="M77" i="22"/>
  <c r="M76" i="22"/>
  <c r="M75" i="22"/>
  <c r="M74" i="22"/>
  <c r="M73" i="22"/>
  <c r="M72" i="22"/>
  <c r="M71" i="22"/>
  <c r="M70" i="22"/>
  <c r="M69" i="22"/>
  <c r="M68" i="22"/>
  <c r="M67" i="22"/>
  <c r="M66" i="22"/>
  <c r="M65" i="22"/>
  <c r="M64" i="22"/>
  <c r="M63" i="22"/>
  <c r="M62" i="22"/>
  <c r="M61" i="22"/>
  <c r="M60" i="22"/>
  <c r="M59" i="22"/>
  <c r="M58" i="22"/>
  <c r="M57" i="22"/>
  <c r="M56" i="22"/>
  <c r="M55" i="22"/>
  <c r="M54" i="22"/>
  <c r="M53" i="22"/>
  <c r="M52" i="22"/>
  <c r="M51" i="22"/>
  <c r="M50" i="22"/>
  <c r="M49" i="22"/>
  <c r="M48" i="22"/>
  <c r="M47" i="22"/>
  <c r="M46" i="22"/>
  <c r="M45" i="22"/>
  <c r="M44" i="22"/>
  <c r="M42" i="22"/>
  <c r="M41" i="22"/>
  <c r="M40" i="22"/>
  <c r="M39" i="22"/>
  <c r="M38" i="22"/>
  <c r="AA37" i="22"/>
  <c r="Z37" i="22"/>
  <c r="Y37" i="22"/>
  <c r="X37" i="22"/>
  <c r="W37" i="22"/>
  <c r="V37" i="22"/>
  <c r="U37" i="22"/>
  <c r="T37" i="22"/>
  <c r="S37" i="22"/>
  <c r="R37" i="22"/>
  <c r="Q37" i="22"/>
  <c r="P37" i="22"/>
  <c r="O37" i="22"/>
  <c r="N37" i="22"/>
  <c r="M36" i="22"/>
  <c r="M35" i="22"/>
  <c r="M34" i="22"/>
  <c r="M33" i="22"/>
  <c r="M32" i="22"/>
  <c r="M31" i="22"/>
  <c r="M30" i="22"/>
  <c r="M29" i="22"/>
  <c r="M28" i="22"/>
  <c r="M27" i="22"/>
  <c r="AC26" i="22"/>
  <c r="AB26" i="22"/>
  <c r="AA26" i="22"/>
  <c r="AA94" i="22" s="1"/>
  <c r="Z26" i="22"/>
  <c r="Y26" i="22"/>
  <c r="Y94" i="22" s="1"/>
  <c r="X26" i="22"/>
  <c r="W26" i="22"/>
  <c r="W94" i="22" s="1"/>
  <c r="V26" i="22"/>
  <c r="U26" i="22"/>
  <c r="U94" i="22" s="1"/>
  <c r="Q26" i="22"/>
  <c r="P26" i="22"/>
  <c r="P94" i="22" s="1"/>
  <c r="O26" i="22"/>
  <c r="N26" i="22"/>
  <c r="N94" i="22" s="1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26" i="22" s="1"/>
  <c r="M37" i="22" l="1"/>
  <c r="N20" i="11"/>
  <c r="Q94" i="22"/>
  <c r="X94" i="22"/>
  <c r="O94" i="22"/>
  <c r="V94" i="22"/>
  <c r="Z94" i="22"/>
  <c r="M91" i="22"/>
  <c r="M90" i="21"/>
  <c r="N90" i="21"/>
  <c r="N93" i="21" s="1"/>
  <c r="O90" i="21"/>
  <c r="P90" i="21"/>
  <c r="Q90" i="21"/>
  <c r="R90" i="21"/>
  <c r="S90" i="21"/>
  <c r="T90" i="21"/>
  <c r="T93" i="21" s="1"/>
  <c r="K90" i="21"/>
  <c r="K94" i="21" s="1"/>
  <c r="J90" i="21"/>
  <c r="J93" i="21" s="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P93" i="21"/>
  <c r="L36" i="21"/>
  <c r="L35" i="21"/>
  <c r="L34" i="21"/>
  <c r="L33" i="21"/>
  <c r="L32" i="21"/>
  <c r="L31" i="21"/>
  <c r="L30" i="21"/>
  <c r="L29" i="21"/>
  <c r="L28" i="21"/>
  <c r="L27" i="21"/>
  <c r="Z93" i="21"/>
  <c r="Y93" i="21"/>
  <c r="X93" i="21"/>
  <c r="W93" i="21"/>
  <c r="V93" i="21"/>
  <c r="U93" i="21"/>
  <c r="O93" i="21"/>
  <c r="M93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M94" i="22" l="1"/>
  <c r="L90" i="21"/>
  <c r="L93" i="21" s="1"/>
  <c r="F108" i="4" l="1"/>
  <c r="Q108" i="4" l="1"/>
  <c r="M108" i="4"/>
  <c r="O108" i="4"/>
  <c r="I121" i="4"/>
  <c r="Q121" i="4"/>
  <c r="M121" i="4"/>
  <c r="L129" i="4"/>
  <c r="N129" i="4"/>
  <c r="J147" i="4"/>
  <c r="P147" i="4"/>
  <c r="R147" i="4"/>
  <c r="R108" i="4"/>
  <c r="K121" i="4"/>
  <c r="O121" i="4"/>
  <c r="J129" i="4"/>
  <c r="P129" i="4"/>
  <c r="R129" i="4"/>
  <c r="H147" i="4"/>
  <c r="L147" i="4"/>
  <c r="N147" i="4"/>
  <c r="J108" i="4"/>
  <c r="P108" i="4"/>
  <c r="K129" i="4"/>
  <c r="O129" i="4"/>
  <c r="Q147" i="4"/>
  <c r="M147" i="4"/>
  <c r="H108" i="4"/>
  <c r="L108" i="4"/>
  <c r="N108" i="4"/>
  <c r="Q129" i="4"/>
  <c r="M129" i="4"/>
  <c r="O147" i="4"/>
  <c r="K147" i="4"/>
  <c r="I147" i="4"/>
  <c r="R121" i="4"/>
  <c r="N121" i="4"/>
  <c r="J121" i="4"/>
  <c r="L121" i="4"/>
  <c r="H121" i="4"/>
  <c r="P121" i="4"/>
  <c r="K108" i="4"/>
  <c r="I108" i="4"/>
  <c r="I129" i="4"/>
  <c r="H129" i="4"/>
  <c r="F147" i="4"/>
  <c r="F129" i="4"/>
  <c r="F121" i="4"/>
  <c r="P148" i="4" l="1"/>
  <c r="L148" i="4"/>
  <c r="J148" i="4"/>
  <c r="N148" i="4"/>
  <c r="K148" i="4"/>
  <c r="I148" i="4"/>
  <c r="M148" i="4"/>
  <c r="O148" i="4"/>
  <c r="Q148" i="4"/>
  <c r="R148" i="4"/>
  <c r="H148" i="4"/>
  <c r="E147" i="4" l="1"/>
  <c r="E129" i="4"/>
  <c r="E121" i="4"/>
  <c r="E108" i="4"/>
  <c r="E148" i="4" l="1"/>
  <c r="K13" i="6"/>
  <c r="J13" i="6" l="1"/>
  <c r="I13" i="6"/>
  <c r="G147" i="4"/>
  <c r="M13" i="6"/>
  <c r="N13" i="6"/>
  <c r="O13" i="6"/>
  <c r="P13" i="6"/>
  <c r="S147" i="4"/>
  <c r="R13" i="6" s="1"/>
  <c r="G129" i="4"/>
  <c r="H12" i="6"/>
  <c r="I12" i="6"/>
  <c r="K12" i="6"/>
  <c r="L12" i="6"/>
  <c r="M12" i="6"/>
  <c r="N12" i="6"/>
  <c r="O12" i="6"/>
  <c r="P12" i="6"/>
  <c r="S129" i="4"/>
  <c r="R12" i="6" s="1"/>
  <c r="G121" i="4"/>
  <c r="H11" i="6"/>
  <c r="I11" i="6"/>
  <c r="K11" i="6"/>
  <c r="M11" i="6"/>
  <c r="N11" i="6"/>
  <c r="O11" i="6"/>
  <c r="P11" i="6"/>
  <c r="S121" i="4"/>
  <c r="R11" i="6" s="1"/>
  <c r="N10" i="6"/>
  <c r="O10" i="6"/>
  <c r="P10" i="6"/>
  <c r="S108" i="4"/>
  <c r="R10" i="6" s="1"/>
  <c r="T108" i="4"/>
  <c r="G108" i="4"/>
  <c r="K10" i="6"/>
  <c r="M10" i="6"/>
  <c r="C8" i="14" l="1"/>
  <c r="G13" i="6"/>
  <c r="C10" i="14"/>
  <c r="G10" i="6"/>
  <c r="C7" i="14"/>
  <c r="C9" i="14"/>
  <c r="H13" i="6"/>
  <c r="L13" i="6"/>
  <c r="L11" i="6"/>
  <c r="L10" i="6"/>
  <c r="J11" i="6"/>
  <c r="J12" i="6"/>
  <c r="H10" i="6"/>
  <c r="J10" i="6"/>
  <c r="G11" i="6"/>
  <c r="G12" i="6"/>
  <c r="I10" i="6"/>
  <c r="I14" i="6" s="1"/>
  <c r="S148" i="4"/>
  <c r="G148" i="4"/>
  <c r="K14" i="6"/>
  <c r="M14" i="6"/>
  <c r="N14" i="6"/>
  <c r="O14" i="6"/>
  <c r="P14" i="6"/>
  <c r="Q14" i="6"/>
  <c r="R14" i="6"/>
  <c r="D14" i="6"/>
  <c r="F13" i="6"/>
  <c r="F12" i="6"/>
  <c r="F11" i="6"/>
  <c r="T121" i="4"/>
  <c r="F10" i="6"/>
  <c r="C11" i="14" l="1"/>
  <c r="L14" i="6"/>
  <c r="J14" i="6"/>
  <c r="G14" i="6"/>
  <c r="F14" i="6"/>
  <c r="H14" i="6"/>
  <c r="T129" i="4"/>
  <c r="T147" i="4" l="1"/>
  <c r="T148" i="4" s="1"/>
  <c r="E12" i="6"/>
  <c r="E11" i="6"/>
  <c r="E13" i="6" l="1"/>
  <c r="E10" i="6"/>
  <c r="F148" i="4"/>
  <c r="E14" i="6" l="1"/>
</calcChain>
</file>

<file path=xl/sharedStrings.xml><?xml version="1.0" encoding="utf-8"?>
<sst xmlns="http://schemas.openxmlformats.org/spreadsheetml/2006/main" count="1911" uniqueCount="639">
  <si>
    <t>අනු අංකය</t>
  </si>
  <si>
    <t>ප්‍රතිලාභීන් සංඛ්‍යාව</t>
  </si>
  <si>
    <t>ග්‍රාමීය යටිතල පහසුකම් සංවර්ධන වැඩසටහන - 2016</t>
  </si>
  <si>
    <t>මදුල්ල</t>
  </si>
  <si>
    <t>මල්වානේගෙදර</t>
  </si>
  <si>
    <t xml:space="preserve">කුරුදුකුඹුර </t>
  </si>
  <si>
    <t>ගිරාතලාන</t>
  </si>
  <si>
    <t>ගිරාතලාන කෙලින් පාර ජලනල එලීම</t>
  </si>
  <si>
    <t>රත්මලේ</t>
  </si>
  <si>
    <t>හිත්තරගම වැවෙහි රොන්මඩ ඉවත්කර සොරොව්ව ඉදිකිරීම</t>
  </si>
  <si>
    <t>ජයසිරිපුර</t>
  </si>
  <si>
    <t>ජයසිරිපුර අකරවත්ත වැව මාර්ගය කොන්ක්‍රීට් දමා සකස් කිරීම</t>
  </si>
  <si>
    <t>කරුණාරත්න මහතාගේ නිවස අසල සිට අටේ කණුව දක්වා මල්වානේගෙදර මාර්ගය තාර දැමීම</t>
  </si>
  <si>
    <t>දොළහමුණ</t>
  </si>
  <si>
    <t>හාතාපොල</t>
  </si>
  <si>
    <t>සියඹලාකඩවර රදාගම වැව මාර්ගය කුට්ටිගල් ඇතිරිම</t>
  </si>
  <si>
    <t>ආචිරියා කොටුව වැව මාර්ගය කුට්ටිගල් ඇතිරිම</t>
  </si>
  <si>
    <t>හම්මලිගෙදර මාර්ගය කුට්ටිගල් ඇතිරිම</t>
  </si>
  <si>
    <t>කෙවිටිය</t>
  </si>
  <si>
    <t>මූණමල්දෙණිය</t>
  </si>
  <si>
    <t>මූණමල්දෙණිය වැව පාර කොන්ක්‍රීටි දමා අවසන් කර ඇති ස්ථානයේ සිට ඉදිරියට මූණමල්දෙණිය වැවේ වාන දක්වා කොන්ක්‍රීට් කිරීම</t>
  </si>
  <si>
    <t>බුජ්ජමුව පොතුවාපිටිය වත්ත ගම මැද පාර කුට්ටිගල් ඇතිරීම</t>
  </si>
  <si>
    <t>යායෙගෙදර</t>
  </si>
  <si>
    <t>ගොඩෑකූරුගම හිජ්රාමාවත කුට්ටිගල් ඇතිරීම</t>
  </si>
  <si>
    <t>යායෙගෙදර කහටගහ වත්ත පාර කුට්ටිගල් ඇතිරීම</t>
  </si>
  <si>
    <t>පහල ගොමුගොමුව</t>
  </si>
  <si>
    <t>පහල ගොමුගොමුව කරඹේ ආර්.ඩී ලයනල් ජයසිරි මහතාගේ නිවස අසල සිට සුසාන භූමිය දක්වා මාර්ගය තාර දැමීම</t>
  </si>
  <si>
    <t>ඇහැටුමුල්ල</t>
  </si>
  <si>
    <t>වඩුමුන්න</t>
  </si>
  <si>
    <t>හෙට්ටිගම</t>
  </si>
  <si>
    <t>දිවුල්වැව</t>
  </si>
  <si>
    <t>වඩුමුන්න පාසල ඉදිරිපිට දෙවට පාර ආරම්භයේ සිට එස්.එම්.ඒ ධර්මරත්න මහතාගේ නිවස දක්වා මාර්ගය කොන්ක්‍රීට් කිරීම</t>
  </si>
  <si>
    <t>ඉහල ගොමුගොමුව</t>
  </si>
  <si>
    <t>කරගහගෙදර</t>
  </si>
  <si>
    <t>කරඳව</t>
  </si>
  <si>
    <t>නැලෑගම මල්වත්ත පාර කුට්ටිගල් අතුරා නවීකරණය කිරීම</t>
  </si>
  <si>
    <t>කරඳව ගලයාය මාර්ගය කුට්ටිගල් අතුරා නවීකරණය කිරීම</t>
  </si>
  <si>
    <t>උඩගම</t>
  </si>
  <si>
    <t>බරම්පොල</t>
  </si>
  <si>
    <t>බරම්පොල මහගෙදර පාර ආරම්භවන ස්ථානයේ සිට ඉදිරියට කුට්ටිගල් ඇතිරීම</t>
  </si>
  <si>
    <t>රඹෑව</t>
  </si>
  <si>
    <t>යෝධයාකන්ද</t>
  </si>
  <si>
    <t>බමුණුමුල්ල</t>
  </si>
  <si>
    <t>ඩබ්.පී.එම් සුමනදාස මහතාගේ නිවස අසල සිට ආරාමය දක්වා ඇති මාර්ගය කොන්ක්‍රීට් කිරීම</t>
  </si>
  <si>
    <t>බමුණුමුල්ල ආර්.ඩී විමලදාස මහතාගේ නිවස අසල සිට තුංමන් හන්දිය දෙසට ඉදිරියට ඇති මාර්ගය කුට්ටිගල් ඇතිරීම</t>
  </si>
  <si>
    <t>හම්මාලිය</t>
  </si>
  <si>
    <t>හම්මාලිය වැව ඉහල ගල්කන්ද මාර්ගයේ කොටසක් කොන්ක්‍රීට් කිරීම</t>
  </si>
  <si>
    <t>උඩකඩවල බණ්ඩාරකොස්වත්ත මාර්ගයේ වෙල මැද තැලවිල්ලක් ඉදිකිරීම</t>
  </si>
  <si>
    <t>බණ්ඩාරකොස්වත්ත ඇල්ලේගෙදර ගමේ අබුසාලි මාවත කොන්ක්‍රීට් කිරීම</t>
  </si>
  <si>
    <t>කඩවලගෙදර</t>
  </si>
  <si>
    <t>නිකපිටිය</t>
  </si>
  <si>
    <t>දොරටියාගෙදර</t>
  </si>
  <si>
    <t>දොරටියාගෙදර අටේ කනුව අසලින් වැටීඇති මාර්ගය තාර දැමීම</t>
  </si>
  <si>
    <t>අකරවත්ත</t>
  </si>
  <si>
    <t>මිදියාල</t>
  </si>
  <si>
    <t>බණ්ඩාරකොස්වත්ත මුස්ලිම් විදුහලට ප්‍රවේශ වන මාර්ගය කොන්ක්‍රීට් කිරීම</t>
  </si>
  <si>
    <t>හිත්තරපොලගම මිනී පිටිය ඉදිරිපිට ජාභීර් මහතාගේ නිවස ඉදිරිපිට සිට හනීෆා මහතාගේ නිවස දක්වා මාර්ගය කොන්ක්‍රීට් කිරීම</t>
  </si>
  <si>
    <t>අඹගහගෙදර</t>
  </si>
  <si>
    <t>අඹගහගෙදර පන්සල අසල සිට රිට්ටාදෙණිය දක්වා මාර්ගය තාර දැමීම</t>
  </si>
  <si>
    <t xml:space="preserve">ඇඹෝගෙදර </t>
  </si>
  <si>
    <t>ඇඹෝගෙර වැව පාමුල පාරේ වැව පැත්තේ කාණුව ඉදිකිරීම</t>
  </si>
  <si>
    <t xml:space="preserve"> දෝතැල්ල</t>
  </si>
  <si>
    <t>අකුරණ</t>
  </si>
  <si>
    <t>හෙට්ටිපොල</t>
  </si>
  <si>
    <t>ඔතේගම</t>
  </si>
  <si>
    <t>දිග්ගලගෙදර</t>
  </si>
  <si>
    <t>දොරබාවිල</t>
  </si>
  <si>
    <t>කඹුරාපොල</t>
  </si>
  <si>
    <t>නාගොල්ලාගොඩ</t>
  </si>
  <si>
    <t>හන්තිහව</t>
  </si>
  <si>
    <t>පැපොලේගම</t>
  </si>
  <si>
    <t>පිහිඹිය</t>
  </si>
  <si>
    <t>රිට්ටාදෙණිය</t>
  </si>
  <si>
    <t>දහනැක්ගෙදර</t>
  </si>
  <si>
    <t>හිඳගහවැව</t>
  </si>
  <si>
    <t>පලුගස්වැව</t>
  </si>
  <si>
    <t>මඩිගෙ මිදියාල</t>
  </si>
  <si>
    <t>නල්ලුර</t>
  </si>
  <si>
    <t>කෝන්වැව</t>
  </si>
  <si>
    <t>කොටඹපිටිය</t>
  </si>
  <si>
    <t xml:space="preserve"> පඬුවස්නුවර</t>
  </si>
  <si>
    <t>මීගස්පිටිය</t>
  </si>
  <si>
    <t>මොරගොල්ල</t>
  </si>
  <si>
    <t>රිදීකන්ද</t>
  </si>
  <si>
    <t>තෙන්ගොඩගෙදර</t>
  </si>
  <si>
    <t>ටැකෑව</t>
  </si>
  <si>
    <t>බෝගොල්ල</t>
  </si>
  <si>
    <t xml:space="preserve"> මුණිහිරිගම</t>
  </si>
  <si>
    <t>පල්ලේගම</t>
  </si>
  <si>
    <t>ගනේගම</t>
  </si>
  <si>
    <t>මඩඉන</t>
  </si>
  <si>
    <t xml:space="preserve"> කහටවිල</t>
  </si>
  <si>
    <t>හිඳියාමුල්ල</t>
  </si>
  <si>
    <t>ඇපලදෙණිය</t>
  </si>
  <si>
    <t>හෙට්ටිපොල බෝගොල්ල මාර්ගයේ හෙට්ටිපොල ග්‍රාම සංවර්ධන සමිති ශාලාව අසලට බෝක්කුවක් දමා පැති බැම්මක් ඉදිකිරීම</t>
  </si>
  <si>
    <t>කැකුණගහකොටුව ගම මැද මාර්ගය කොන්ක්‍රීට් කිරීම</t>
  </si>
  <si>
    <t>වඩුවන - නුගවෙල හන්දිය ප්‍රධාන මාර්ගයේ රත්න වෙද මහතාගේ කඩය අසල සිට මාලක මහතාගේ නිවස දක්වා මාර්ගය කොන්ක්‍රීට් කිරීම</t>
  </si>
  <si>
    <t>කොටඹපිටිය අක්බර් මාවතේ ඒ.එල්.එම් නලීම් මහතාගේ නිවස අසල සිට ඉදිරියට උදුමා ලෙබ්බේ මහතාගේ නිවස දක්වා  මාර්ගය කොන්ක්‍රීට් කිරීම</t>
  </si>
  <si>
    <t>පහළයාය වේල්ල සැකසීම</t>
  </si>
  <si>
    <t>මුණිහිරිගම ගුරුගොඩ මාර්ගය කුට්ටි ගල් අතුරා අවසන් කළ ස්ථානයේ සිට ඉදිරියට කුට්ටි ගල් ඇතිරීම.</t>
  </si>
  <si>
    <t>මහන්තේගම නුග ගස අසල සිට වෙල මැද පාරේ ඉතිරි කොටස කොන්ක්‍රිට් කිරීම.</t>
  </si>
  <si>
    <t>ඩෙන්සිල් කොබ්බෑකඩුව මාර්ගය කුට්ටි ගල් ඇතිරීම</t>
  </si>
  <si>
    <t>හුන්නලෙම්බුව කොස්ගහගොඩ ගම මැද පාර කොන්ක්‍රීට් කිරීම හා බෝක්කුවක් යෙදීම</t>
  </si>
  <si>
    <t xml:space="preserve">දෝතැල්ල කේ.කේ කුලවර්ධන මහතාගේ නිවස අසල සිට ආර්.එම් සීලවතී මියගේ නිවස දක්වා දෝතැල්ල වැව අසලින් ඇති මාර්ගයේ බෝක්කු දෙකක් ඉදිකිරීම </t>
  </si>
  <si>
    <t>ගනේගම කුඹුරුයායෙහි වෙල්වල අමුණ ප්‍රතිසංස්කරණය කිරීම</t>
  </si>
  <si>
    <t>ඇඹෝගෙදර - දහනැක්ගෙදර මාර්ගයේ සිට ගොරකදෙණිය පන්සල දක්වා මාර්ගය කුට්ටිගල් ඇතිරීම</t>
  </si>
  <si>
    <t>ටැකෑව පන්සලේ ප්‍රධාන ගේට්ටුව අසල සිට උඩදෙනියා කොටුව වැව මාර්ගය කොන්ක්‍රීට් කිරීම</t>
  </si>
  <si>
    <t>රාසික් මහතාගේ නිවසේ සිට අහමඩ් මාවත දක්වා මර්ගය කොන්ක්‍රීට් කිරීම</t>
  </si>
  <si>
    <t>දෙටියමුල්ල සිට ඔතේගම දක්වා ගමන් කරන මාර්ගයේ කැට අල්ලා නවතා ඇති ස්ථානයේ සිට ඔතේගම හන්දිය දක්වා මාර්ගය කුට්ටිගල් අතුරා ප්‍රතිසංස්කරණය කිරීම</t>
  </si>
  <si>
    <t>සුනන්ද මහතාගේ නිවස අසල සිට මූකලානේගම දක්වා මාර්ගය කොන්ක්‍රීට් කිරීම</t>
  </si>
  <si>
    <t>පොලගෑවිල්ල සමිතිශාලාව අසල සිට ආරණ්‍ය දක්වා මාර්ගය කොන්ක්‍රීට් කිරීම</t>
  </si>
  <si>
    <t>පහළ ඔරටියාව කුඹුරුයායේ මඩ ඇල බැම්මට දොරක් දැමීම</t>
  </si>
  <si>
    <t>ඔරටියාව වෙහෙරයාය ඇල මාර්ගය හරහා ඔය ආසන්නයේ ජල පාලන දොරටුවක් ඉදිකිරීම</t>
  </si>
  <si>
    <t>දිග්ගලගෙදර පන්සල අසල සිට දිග්ගලගෙදර ඉහලවැව දක්වා මාර්ගය කුට්ටිගල් ඇතිරීම</t>
  </si>
  <si>
    <t>දෙමටගොල්ල පී.එච්. ජිනදාස මහතාගේ නිවස අසල සිට එස්.එච් පබිලිනා මියගේ නිවස දක්වා මාර්ගය කුට්ටිගල් ඇතිරීම</t>
  </si>
  <si>
    <t>තල් කූඩුව සිට පතිරණ වත්ත පාර කුට්ටි ගල් ඇතිරීම</t>
  </si>
  <si>
    <t>ඇපලදෙණිය දන්ලද්ද මාර්ගයේ මංසන්ධි‍යේ සිට ඉදිරියට යන පාර තාර දැමීම</t>
  </si>
  <si>
    <t>ගල් උස්ස මාර්ගයේ පහළ පිටිය හංදිය සිට ගම මැද මුස්ලිම් දේවස්ථානය දක්වා මාර්ගය කොන්ක්‍රීට් කිරීම</t>
  </si>
  <si>
    <t>මල්ගොමුව වැව අසල බෝක්කු දෙකක් දමා පාර ප්‍රතිසංස්කරණය කිරීම</t>
  </si>
  <si>
    <t>දෝතැල්ල රෝහල් මාර්ගයේ ආර්.ඩී.එම් පියතිලක මයාගේ නිවස අසල බෝක්කුව ඉදිකිරීම</t>
  </si>
  <si>
    <t>මඩඉන කොස්ගහගොඩ මාර්ගයේ කඩුක්කන් ඇල පාලම සිට ඉදිරියට කොන්ක්‍රීට් කිරීම</t>
  </si>
  <si>
    <t>බෝගහවත්ත ගමමැද පාර ආර්.එම් යහපත්හාමි මහතාගේ නිවස අසල සිට ඉදිරියට කුට්ටි ගල් ඇල්ලීම</t>
  </si>
  <si>
    <t>පටපිලිගම ගිරාතලාන මාර්ගය ජානක රත්නසිරි මහතාගේ නිවස ඉදිරිපස සිට ඉදිරියට කුට්ටි ගල් ඇතිරීම.</t>
  </si>
  <si>
    <t xml:space="preserve">ගිරාතලාන සහශ්‍ර මාවත කුට්ටිගල් ඇතිරීම </t>
  </si>
  <si>
    <t>මිදෙල්ලකඩවර සුසානභූමිය අසල ඇති කොන්ක්‍රිට් පාරේ ඉතිරි කොටස කොන්ක්‍රිට් කිරිම.</t>
  </si>
  <si>
    <t>බස්වත්ත මේජර් චන්ද්‍රසේන මාවතට තාර දැමීම</t>
  </si>
  <si>
    <t>ගල්ලිදකටුව නිමල් මහතාගේ නිවස අසල සිට එම මාර්ගය අවසානය දක්වා කුට්ටි ගල් ඇල්ලීම.</t>
  </si>
  <si>
    <t>පහල මලගනේ සීලානන්ද මාවත කුට්ටිගල් ඇතිරීම</t>
  </si>
  <si>
    <t>තල් කූඩුව පහල වැවේ සොරොව්ව  සැකසීම</t>
  </si>
  <si>
    <t>මැදගම හේනේගෙදර  වෙල මැද  මාර්ගයේ පෙට්ටි බෝක්කුවක් ඉදි කිරීම හා ඉදිරියට කොන්ක්‍රීට් කිරීම</t>
  </si>
  <si>
    <t>පන්සල් තාප්පය අසල සිට ටි. එම්. නිමල් සෝමසිරි මහතාගේ නිවස දක්වා මාර්ගය කොන්ක්‍රීට් කිරීම</t>
  </si>
  <si>
    <t>කේ.ඒ. නීල් වීරසිරි මහතාගේ නිවස අසල සිට පිං ලිද දක්වා මාර්ගය කොන්ක්‍රිට් කිරිම</t>
  </si>
  <si>
    <t>පහළ මීගස්පිටිය පියදාස මහතාගේ නිවස අසල සිට කුඩා වැව දක්වා කොන්ක්‍රීට් මාර්ගයේ ඉතිරි කොටස කොන්ක්‍රීට් කිරිම</t>
  </si>
  <si>
    <t>කොටඹපිටිය උපාලි ජයසිංහ රණවිරු මාවතේ කුට්ටිගල් අතුරා ඇති ස්ථානයේ සිට වෙල දක්වා මාර්ගය කුට්ටිගල් ඇතිරීම</t>
  </si>
  <si>
    <t>පහල බටවලගම අතුරු මාර්ගයට කුට්ටිගල් ඇතිරීම</t>
  </si>
  <si>
    <t>කඩවලගෙදර සුගතාරාම පාර කුට්ටිගල් ඇතිරීම</t>
  </si>
  <si>
    <t>වෙලගෙදර ගමේ සෝමසිරි මහතාගේ නිවස අසල සිට දිවෙන දේවාලයට යන මාර්ගය කොන්ක්‍රීට් කිරීම</t>
  </si>
  <si>
    <t>ඉහල ගොමුගොමුව ජයකොඩිවත්ත සුරවීර මහතාගේ නිවස අසලින් යන මාර්ගයෙහි තැලවිල්ල ඉදිකිරිම</t>
  </si>
  <si>
    <t>ඉහල ගොමුගොමුව පාසල අසලින් දිවෙන ජයකොඩිවත්ත පිවිසුම් මාර්ගයේ කුට්ටිගල් ඇතිරීම</t>
  </si>
  <si>
    <t>කරගහගෙදර සමනල උයන මාර්ගය තාර දමා ප්‍රතිසංස්කරණය කිරීම</t>
  </si>
  <si>
    <t xml:space="preserve">කරඹේවත්ත වෙරළුගස්පිටිය රණවිරු චන්ද්‍රකුමාර මාවත මාර්ගය කොන්ක්‍රීට් කිරීම           </t>
  </si>
  <si>
    <t xml:space="preserve">කරල්වැව පාර ඒ.එච් ජයතිලක මහතාගේ නිවස අසල සිට කොන්ක්‍රීට් කිරීම </t>
  </si>
  <si>
    <t>බණකියන්නාගම ගොවි සංවිධාන මාර්ගයේ කොටසක පැති බැම්මක් සහ තැලවිල්ලක් ඉදිකිරිම</t>
  </si>
  <si>
    <t>කිතරම්මුල්ල පුස්තකාලය අසල සිට දංගහ වත්ත මාර්ගයට කුට්ටි ගල් ඇතිරීම</t>
  </si>
  <si>
    <t>කරඹවැව සොරොව්වේ සිට පළමු ජල හැරවුම දක්වා ඇල මාර්ගය කොන්ක්‍රීට් කිරීම</t>
  </si>
  <si>
    <t>රත්මලේ හේන්යාය පොදු ලිඳ කොන්ක්‍රීට් වළළු යොදා ගැඹුරු කිරීම</t>
  </si>
  <si>
    <t>ගැටුලාව වැවෙන් රොන්මඩ ඉවත් කිරීම සහ ඇලවේල්ලට හියුම්පයිප්ප යොදා දීර්ඝ කිරීම</t>
  </si>
  <si>
    <t>කඩවලගෙදර අධිකාරි මහතාගේ ඉඩම අසල බෝක්කුව ඉදිකල ස්ථානයේ සිට ඉදිරියට කොන්ක්‍රීට් කිරීම</t>
  </si>
  <si>
    <t>ගොමුගොමුව මාර්ගයේ කේ. ඇඩ්වින් මුදලාලි මහතාගේ නිවස දෙසට ඇති අතුරු මාර්ගය කොන්ක්‍රිට් කිරිම</t>
  </si>
  <si>
    <t>හිගුරේගම ගම මැද මාර්ගය ඉතිරි කොටසේ සිට ඉදිරියට කුට්ටිගල් ඇතිරීම</t>
  </si>
  <si>
    <t>ඇහැටුමුල්ල සිට හෙට්ටිගම දේවාලය දක්වා මාර්ගය කුට්ටි ගල් ඇතිරීම</t>
  </si>
  <si>
    <t>උඩගම කොටුවැව අසල සිට අළුත්වැව මාර්ගය  කුට්ටි ගල් ඇතිරීම</t>
  </si>
  <si>
    <t>වම්බටුවාමුල්ල දිනෝරිස් මහතාගේ නිවස අසල මාර්ගයට කුට්ටිගල් අතුරා කැඩීගිය බෝක්කුව අලුතින් ඉදිකිරීම</t>
  </si>
  <si>
    <t>අකුරණ මහ වැවේ මුල සිට ප්‍රධාන පාර දක්වා මාර්ගය කොන්ක්‍රිට් කිරිම</t>
  </si>
  <si>
    <t>කෙවිටිය ගම මැද මාර්ගයේ ඉතිරි කොටස කොන්ක්‍රිට් කිරිම</t>
  </si>
  <si>
    <t>ටී.එම් .බන්දුල මයාගේ නිවස අසල සිට දොරබාවිල පන්සල දක්වා ඩි.එම්.අමරසේන මයාගේ නිවස ඉදිරිපිටින් යන මාර්ගය කොන්ක්‍රිට් කිරිම</t>
  </si>
  <si>
    <t>රන්දියදහර ප්‍රජාමූල ජල ව්‍යාපෘතිය සදහා පානීය ළිදක් ඉදිකිරීම</t>
  </si>
  <si>
    <t>ගනේගම විහාරස්ථානය අසල සිට දෝතැල්ල දක්වා දිවෙන මාර්ගයේ විහාරස්ථානය අසල කුට්ටිගල් ඇතිරිම</t>
  </si>
  <si>
    <t>කුලරත්න මහතාගේ නිවස අසල සිට නිලන්ත මහතාගේ නිවස දක්වා මාර්ගය කුට්ටිගල් ඇතිරිම</t>
  </si>
  <si>
    <t>මැදිහේනවත්ත මාර්ගයේ ඉතිරි කොටස කොන්ක්‍රිට් කිරිම</t>
  </si>
  <si>
    <t>බණ්ඩාර කොස්වත්ත</t>
  </si>
  <si>
    <t>ආර්.එම්. හේරත් බංඩා මහතාගේ නිවස අසල සිට උඩගම දෙසට මාර්ගය දෙපස පැති බැම්ම සකස් කිරීම.</t>
  </si>
  <si>
    <t>හෙට්ටිපොල කතෝලික පල්ලිය අසල මාර්ගයේ  ජලනල ව්‍යාපෘතිය දිර්ඝ කිරිම</t>
  </si>
  <si>
    <t>නල්ලුර ගෙදර වැව වානේ සිට පහල ගම්මැද්ද මාර්ගය කොන්ක්‍රීට් කිරීම.</t>
  </si>
  <si>
    <t>කිරිවැල්ලෑව එස්.එම් සිරිසේන මහතාගේ නිවස දක්වා යන අතුරු මාර්ගය කොන්ක්‍රීට් කිරීම</t>
  </si>
  <si>
    <t>කෝන්වැව මහ වැවේ වෑකන්ද කෙළවරේ දකුණු පස පිහිටි ඉහළ වත්ත මාර්ගය කොන්ක්‍රීට්  දමා ප්‍රතිසංස්කරණය කිරීම.</t>
  </si>
  <si>
    <t>අඹගහගෙදර හැවන වත්ත පාර කොන්ක්‍රීට් දමා ප්‍රතිසංස්කරණය කිරීම.</t>
  </si>
  <si>
    <t>වැටියහේන වැව ගැඹුරුකර බණ්ඩාරදම්පිටිය සුසාන භූමිය සෝදා පාළුව වැලැක්වීම පිණීස පස් තුනීකර කොන්ක්‍රීට්  බැම්මක් ඉදිකිරීම</t>
  </si>
  <si>
    <t>බරම්පොල උල්පතේ පාර ජේ.එම් කුසුමාවතී මියගේ නිවස ලග සිට ඉදිරියට කොන්ක්‍රීට්  දමා ප්‍රතිසංස්කරණය කිරීම</t>
  </si>
  <si>
    <t>බරම්පොල වෙලමැද පාර සත්‍යපාල මහතාගේ නිවස අසල සිට ඉදිරියට කොන්ක්‍රීට් දමා සංවර්ධනය කිරීම</t>
  </si>
  <si>
    <t>කෙවිටිය ගම මැද මාර්ගයේ සුනිල් මහතාගේ නිවස අසල සිට කජුගහවෙල දක්වා ඇති අතුරු මාර්ගය කුට්ටිගල් ඇතිරීම</t>
  </si>
  <si>
    <t>ගිරාතලාන දකුණ රවුම් පාර ජලනල එලීම</t>
  </si>
  <si>
    <t>කඹුරාපොල පොදු වෙළද සංකීර්ණය ඉදිරිපිට ඇති පාරේ හිගුර වෙල්යායට ප්‍රවේශ මාර්ගයේ තැලවිල්ල සැකසීම</t>
  </si>
  <si>
    <t>ගොඩයාය හේන්යාය මාර්ගයේ කජුවත්ත හන්දියේ සිට ඉදිරියට  තාර දැමීම.</t>
  </si>
  <si>
    <t>ප්‍රාදේශීය ලේකම් කොට්ඨාසය - පඩුවස්නුවර බටහිර</t>
  </si>
  <si>
    <t>වඩුමුන්න මැද්දෙවැව අසල පාර කොන්ක්‍රිට් කිරිම</t>
  </si>
  <si>
    <t>ගිරාතලාන බොරලූවැව මාර්ගයේ සිට පල්ලේවල පාර හේරත් සිංඥො මහතාගේ නිවස දක්වා කුට්ටි ගල් ඇතිරීම</t>
  </si>
  <si>
    <t>ගල් වැව එම්.ඒ සමන්ත මයාගේ නිවස අසලින් ඇති අතුරු මාර්ගයේ ප්‍රදීප් පුෂ්ප කුමාර මයාගේ නිවස අසල බෝක්කුව ඉදිකිරීම</t>
  </si>
  <si>
    <t>කෝන්වැව ගම් මායිම් මාර්ගය තැලවිල්ලක් හා බෝක්කුවක් යොදා මාර්ගය කොන්ක්‍රීට් කර ප්‍රතිසංස්කරණය කිරීම</t>
  </si>
  <si>
    <t>මාවත වැව සොරොව්ව ඉදිකිරීම හා සොරොව් ඇල ප්‍රතිසංස්කරණය කිරීම</t>
  </si>
  <si>
    <t xml:space="preserve">හිත්තරපොලගම සත්තාරි මහතාගේ නිවස ඉදිරිපිට සිට හනීෆා මහතාගේ නිවස අසල දක්වා මාර්ගය කොන්ක්‍රීට් කිරීම </t>
  </si>
  <si>
    <t>පල්ලේගම දිද්දෙණිය යාවෙන වෙල මැද මාර්ගයේ ගුණපාල මහත්මාගේ නිවස අසලින් තැලවිල්ලක් යොදා එම පාරේ කොන්ක්‍රීට් කර ඇති ස්ථානයේ සිට ඉදිරියට කොන්ක්‍රීට් කිරීම</t>
  </si>
  <si>
    <t>අනුමත මුදල (රු)</t>
  </si>
  <si>
    <t>ජල සම්පාදනය</t>
  </si>
  <si>
    <t>වාරිමාර්ග</t>
  </si>
  <si>
    <t>මාර්ග සංවර්ධනය</t>
  </si>
  <si>
    <t xml:space="preserve">පහල ගොමුගොමුව </t>
  </si>
  <si>
    <t>උප එකතුව</t>
  </si>
  <si>
    <t>මුළු එකතුව</t>
  </si>
  <si>
    <t>දහනැක්ගෙදර පාසලේ පිට්ටනිය ඉදිරිපිට බටුවැව පාර කොන්ක්‍රීට් කිරීම</t>
  </si>
  <si>
    <t>වෙනත් (පාලම්,බෝක්කු, තැලවිලි)</t>
  </si>
  <si>
    <t>සංරචකය</t>
  </si>
  <si>
    <t>ඒකකය (කි.මි./ඒකක)</t>
  </si>
  <si>
    <t>ලබාදුන් ප්‍රතිපාදන (ප්‍රා.ලේ.ප.වි.සමග 0.5%)</t>
  </si>
  <si>
    <t>මුළු ඇස්තමේන්තුගත මුදල (රු.)</t>
  </si>
  <si>
    <t>වැඩ ආරම්භ නොකළ</t>
  </si>
  <si>
    <t>A</t>
  </si>
  <si>
    <t>B</t>
  </si>
  <si>
    <t>C</t>
  </si>
  <si>
    <t>D</t>
  </si>
  <si>
    <t>E</t>
  </si>
  <si>
    <t>F</t>
  </si>
  <si>
    <t>G</t>
  </si>
  <si>
    <t>H</t>
  </si>
  <si>
    <t>I</t>
  </si>
  <si>
    <t>භෞතික ප්‍රගතිය</t>
  </si>
  <si>
    <t>1%-25%</t>
  </si>
  <si>
    <t>26%-50%</t>
  </si>
  <si>
    <t>51%-75%</t>
  </si>
  <si>
    <t>76%-99%</t>
  </si>
  <si>
    <t>මාසය අවසානයේ වියදම (රු.)</t>
  </si>
  <si>
    <t>මාර්ග</t>
  </si>
  <si>
    <t>භෞතික හා මුල්‍ය ප්‍රගතිය</t>
  </si>
  <si>
    <t>වැය ශීර්ෂය - 104-02-06-06-2502</t>
  </si>
  <si>
    <t>මණ්ඩාපොල</t>
  </si>
  <si>
    <t>වල්පාලුව අක්කර 12 මාර්ගයේ ඉතිරි වැඩ නිම කිරිම</t>
  </si>
  <si>
    <t>බලගොල්ල හේන්යාය මාර්ගයේ කුට්ටිගල් ඇතිරිම</t>
  </si>
  <si>
    <t>අනුමත යෝජනා ගණන</t>
  </si>
  <si>
    <t>වාරි මාර්ග</t>
  </si>
  <si>
    <t>ජල සම්පාදන</t>
  </si>
  <si>
    <t>ඒකකය (කි.මි./ ඒකක)</t>
  </si>
  <si>
    <t>හොරොම්බුව පහල පිටිය වැවට සොරොව් කානුවක් දැමීම</t>
  </si>
  <si>
    <t>Divisional Secretariat -Panduwasnuwara West</t>
  </si>
  <si>
    <t>Serial No</t>
  </si>
  <si>
    <t>Sector</t>
  </si>
  <si>
    <t>Name of the project</t>
  </si>
  <si>
    <t>No of Beneficiaries</t>
  </si>
  <si>
    <t>Physical progress</t>
  </si>
  <si>
    <t>MI</t>
  </si>
  <si>
    <t>ව්‍යාපෘති ගණන</t>
  </si>
  <si>
    <t>ගිවිසුම් අත්සන් කර ඇති</t>
  </si>
  <si>
    <t>ටෙන්ඩර් කැදවා ඇති</t>
  </si>
  <si>
    <t>එකතුව</t>
  </si>
  <si>
    <t>ඇස්තමේන්තු සකස් කර ඇති</t>
  </si>
  <si>
    <t>ඇස්තමේන්තු සකස් කිරිමට ඇති</t>
  </si>
  <si>
    <t>ප්‍රාදේශීය ලේකම් කොට්ඨාසය - පඩුවස්නුවර බටහිර   -           ග්‍රාමීය යටිතල පහසුකම් සංවර්ධන වැඩසටහන</t>
  </si>
  <si>
    <t>වැඩ ආරම්භ කර ඇති</t>
  </si>
  <si>
    <t>වැටියගෙදර දොඩම්ගහමුල ඇල හාරා පාලමක් ඉදිකිරිම</t>
  </si>
  <si>
    <t>දිවුල්වැව පානීය ජල ව්‍යාපෘතියේ නල ළිද සිට ටැංකිය දක්වා ජලනල එලීම හා උපාංග මිලදීගැනීම</t>
  </si>
  <si>
    <t>මණ්ඩපොල සමගි මාවතේ ඉතිරි කොටස කොන්ක්‍රිට් කොන්ක්‍රීට් කිරිම</t>
  </si>
  <si>
    <t>මොරගොල්ල වත්ත කන්දකඩේ මාර්ගයේ මුදියන්සේ මහතාගේ නිවස අසලින් යන මාර්ගයෙහි බොක්කුව ඉදිකර මාර්ගය කොන්ක්‍රීට් කිරීම</t>
  </si>
  <si>
    <t xml:space="preserve">ඇපලදෙණිය හීන්අගාර මාර්ගය කොන්ක්‍රීට් කිරීම </t>
  </si>
  <si>
    <t>යක්විලගම වැව් තාවුල්ලට මායිම් මාර්ගය කොන්ක්‍රීට් කිරීම</t>
  </si>
  <si>
    <t>වීදියාවල සමිතිශාලාව ඉදිරිපිට මාර්ගය කොන්ක්‍රීට් කිරීම</t>
  </si>
  <si>
    <t>හෙට්ටිගම ළමා නිවාසය පිටුපස පාර කොන්ක්‍රීට් කිරීම</t>
  </si>
  <si>
    <t>ජයසිරිපුර ගමමැදින් කනතලව දක්වා දිවෙන මාර්ගය කොන්ක්‍රීට් කිරීම</t>
  </si>
  <si>
    <t>හන්තිහව පච්චල වැව ළඟ සිට පොල්වැව දක්වා මාර්ගය බෝක්කු දෙකක් දමා කොන්ක්‍රීට් කිරීම</t>
  </si>
  <si>
    <t>බුළුගහ අගාර වැවට යන මාර්ගයේ  තැලවිල්ල සකසා  කොන්ක්‍රීට් කිරීම</t>
  </si>
  <si>
    <t>උභයදාස මහතාගේ නිවස දක්වා යන මාර්ගය කොන්ක්‍රීට් කිරීම</t>
  </si>
  <si>
    <t>පහල ගොමුගොමුව ඇලෝසියස්වත්ත පිවිසුම් මාර්ගය බෝක්කුව යොදා ප්‍රතිසංස්කරණය කිරීම.</t>
  </si>
  <si>
    <t>ජයසිරිගම වෙල මැද මාර්ගයේ පෙට්ටි බෝක්කු ප්‍රතිසංස්කරණය කර එහි පැති බැම්ම ඉදිකිරීම.</t>
  </si>
  <si>
    <t>A- ඇස්තමේන්තු සකස් කර ඇත</t>
  </si>
  <si>
    <t>B- මිල ගනන් කැදවා ඇත</t>
  </si>
  <si>
    <t>C-කොන්ත්‍රාත්තුව පිරිනමා ඇත</t>
  </si>
  <si>
    <t>D-වැඩ ආරම්භ කර නොමැත 0%</t>
  </si>
  <si>
    <t>E-ක්‍රියාත්මක වෙමින් පවතී.</t>
  </si>
  <si>
    <t>(1%-25%)</t>
  </si>
  <si>
    <t>F-ක්‍රියාත්මක වෙමින් පවතී.</t>
  </si>
  <si>
    <t>G-ක්‍රියාත්මක වෙමින් පවතී.</t>
  </si>
  <si>
    <t>H-ක්‍රියාත්මක වෙමින් පවතී.</t>
  </si>
  <si>
    <t>(26%-50%)</t>
  </si>
  <si>
    <t>(51%75%)</t>
  </si>
  <si>
    <t>(76%-99%)</t>
  </si>
  <si>
    <t>I-වැඩ නිම කර ඇත (100%)</t>
  </si>
  <si>
    <t>G-Completed ( 100%)</t>
  </si>
  <si>
    <t>ඇපලදෙනිය හීන් අගාර වැව් වාන ප්‍රතිසංස්කරණය කිරීම</t>
  </si>
  <si>
    <t>ප්‍රා.ලේ.කා</t>
  </si>
  <si>
    <t>ප්‍රා.සභා</t>
  </si>
  <si>
    <t>ටෙන්ඩර් විවෘත කර ඇති</t>
  </si>
  <si>
    <t>ගිවිසුම් අත්සන් කර /වැඩ ආරම්භ කර ඇති</t>
  </si>
  <si>
    <t>ටෙන්ඩර් කර ඇති</t>
  </si>
  <si>
    <t>ටෙන්ඩර් විවෘත කර නැති</t>
  </si>
  <si>
    <t>-</t>
  </si>
  <si>
    <t xml:space="preserve">ඇස්තමේන්තු සකස් කර දි ඇති </t>
  </si>
  <si>
    <t>ඇස්තමේන්තු සකස් කිරිම</t>
  </si>
  <si>
    <t>ටෙන්ඩර්  ක්‍රියාවලිය</t>
  </si>
  <si>
    <t>ප්‍රගති වාර්තාව (සාරාංශ) 2016.08.31.දිනට</t>
  </si>
  <si>
    <t>මාසික ප්‍රගති වාර්තාව (සාරාංශ)2016.08.31 දිනට</t>
  </si>
  <si>
    <t>ප්‍රගති වාර්තාව (සාරාංශ) 2016.08.31දිනට</t>
  </si>
  <si>
    <t>ටෙන්ඩර් ප්‍රධානය කර ඇති</t>
  </si>
  <si>
    <t>Name of G.N. Division</t>
  </si>
  <si>
    <t>මාසික ප්‍රගති වාර්තාව (විස්තරාත්මක වාර්තාව)2016.09.05 දිනට</t>
  </si>
  <si>
    <t xml:space="preserve">මුළු ඇස්තමේන්තුගත මුදල (රු.) </t>
  </si>
  <si>
    <t>මුළු ඇස්තමේන්තුගත මුදල (රු.) ප.වි.ස</t>
  </si>
  <si>
    <t xml:space="preserve">Total Estimate cost ( Rs.) </t>
  </si>
  <si>
    <t xml:space="preserve">ලබාදුන් ප්‍රතිපාදන </t>
  </si>
  <si>
    <t>සභාව</t>
  </si>
  <si>
    <t>ව්‍යාපෘතිය</t>
  </si>
  <si>
    <t>මුදල</t>
  </si>
  <si>
    <t>ඇස්තමේන්තු සැකසීම</t>
  </si>
  <si>
    <t xml:space="preserve">              ඇස්තමේන්තු සකසා නොමැති ව්‍යාපෘති</t>
  </si>
  <si>
    <t xml:space="preserve">සභාව - 8               ප්‍රා.ලේ.කා -7  </t>
  </si>
  <si>
    <t>Akurana</t>
  </si>
  <si>
    <t>Madaina</t>
  </si>
  <si>
    <t>Girathalana</t>
  </si>
  <si>
    <t>Hettipola</t>
  </si>
  <si>
    <t>Kahatawila</t>
  </si>
  <si>
    <t>Kurudukubura</t>
  </si>
  <si>
    <t>Nikapitiya</t>
  </si>
  <si>
    <t>Konwewa</t>
  </si>
  <si>
    <t>Mandapola</t>
  </si>
  <si>
    <t>Othegama</t>
  </si>
  <si>
    <t>Nallura</t>
  </si>
  <si>
    <t>Rittadeniya</t>
  </si>
  <si>
    <t>Hettigama</t>
  </si>
  <si>
    <t>Jayasiripura</t>
  </si>
  <si>
    <t>Barampola</t>
  </si>
  <si>
    <t>Hanthihawa</t>
  </si>
  <si>
    <t>මුණිහිරිගම</t>
  </si>
  <si>
    <t>කුරුදුකුඹුර</t>
  </si>
  <si>
    <t>පඞුවස්නුවර</t>
  </si>
  <si>
    <t>මණ්ඩපොල</t>
  </si>
  <si>
    <t>යායේගෙදර</t>
  </si>
  <si>
    <t>බණ්ඩාරකොස්වත්ත</t>
  </si>
  <si>
    <t>Tekewa</t>
  </si>
  <si>
    <t>Pihimbiya</t>
  </si>
  <si>
    <t>ඉ/ගොමුගොමුව</t>
  </si>
  <si>
    <t>ප/ගොමුගොමුව</t>
  </si>
  <si>
    <t>මූණමල්දෙනිය</t>
  </si>
  <si>
    <t>ඇඹෝගෙදර</t>
  </si>
  <si>
    <t>රිට්ටාදෙනිය</t>
  </si>
  <si>
    <t>කිරිමැටියාගම මැදිහේන අමුණ ප්‍රතිසංස්කරණය කිරීම</t>
  </si>
  <si>
    <t>වැලිපිටිය මහවැව ප්‍රතිසංස්කරණය කිරීම.</t>
  </si>
  <si>
    <t>කූරටිහේන කට්ටන්දොළුව වැව ප්‍රතිසංස්කරණය කිරිම.</t>
  </si>
  <si>
    <t>ගොම වැටිය වැව  ප්‍රතිසංස්කරණය කිරීම.</t>
  </si>
  <si>
    <t>භූ වැව  ප්‍රතිසංස්කරණය කිරීම.</t>
  </si>
  <si>
    <t>ගස් වැවේ සෙරොව්ව ඉදි කිරීම</t>
  </si>
  <si>
    <t>තල්ගහ වැව වාන, වේල්ල  සහ බෝක්කුව ප්‍රතිසංස්කරණය කිරීම.</t>
  </si>
  <si>
    <t>වල්පාලුව යාය මැද කොන්ක්‍රීට්  ඇල මාර්ගය සැකසීම</t>
  </si>
  <si>
    <t>බලගොල්ල පහල යාය අමුණේ සිට වෙල්යායට බට දැමීම.</t>
  </si>
  <si>
    <t>දෙටියමුල්ල වැවේ සිට ඉහල පුළුන්දුව වෙල් යාය දක්වා ජලය සැපයෙන ඇල මාර්ගය කොන්ක්‍රීට් දමා ප්‍රතිසංස්කරණය කිරීම</t>
  </si>
  <si>
    <t>බුලන වැව ප්‍රතිසංස්කරණය කිරීම</t>
  </si>
  <si>
    <t xml:space="preserve">පිහිඹිය ගමගේ වැව ගැඹුරු කර ප්‍රතිසංස්කරණය කිරීම. </t>
  </si>
  <si>
    <t>හන්තිහව මහ වැව   ප්‍රතිසංස්කරණය කිරීම.</t>
  </si>
  <si>
    <t>Sub total</t>
  </si>
  <si>
    <t>නල්ලූර</t>
  </si>
  <si>
    <t>අලුත් වැව සොරොව්ව සෑදීම</t>
  </si>
  <si>
    <t>හෙට්ටිපොල කුලියාපිටිය මාර්ගයේ මාරගස්වැටිය පෙදෙසට ජල නල ව්‍යාපෘතිය දීර්ඝ කිරීම.</t>
  </si>
  <si>
    <t>වලව්වත්ත පානීය ජල ව්‍යාපෘතයෙහි ළිද ගැඹුරු කිරීම.</t>
  </si>
  <si>
    <t>නිකපිටිය පානීය ජල ව්‍යාපෘතියට අයත් ළිද ගැඹුරු කිරීම.</t>
  </si>
  <si>
    <t>පිවිතුරුගම ප්‍රජා ශාලා භූමිය තුල ළිදක් ඉදිකර ජල ටැංකියක් ඉදිකර ගැනීම.</t>
  </si>
  <si>
    <t>කරඹෙ ප්‍රදේශය සදහා ජල යෝජනා ක්‍රමයක් ක්‍රියාත්මක කිරීමට ලිදක් ඉදි කිරීම.</t>
  </si>
  <si>
    <t>ග්‍රාම ලේකම් කාර්යාල පරිශ්‍රය තුල ඇති ජල ළිද ප්‍රතිසංස්කරණය කිරීම .</t>
  </si>
  <si>
    <t>බණකියන්නාගම ප්‍රදේශයේ පොදු ළිදක් ඉදි කිරීම.</t>
  </si>
  <si>
    <t>හෙට්ටිගම පවතින පානීය ජල ළිද ගැඹුරු කිරීම.</t>
  </si>
  <si>
    <t>ජයසිරිපුර ශ්‍රී පුර නදිය ජල ව්‍යාපෘතියේ ළිද ගැඹුරු කර කොන්ක්‍රීට් වළළු දැමීම.</t>
  </si>
  <si>
    <t>බරම්පොල දැනට පවතින රන් දියවර ජල ව්‍යාපෘතියට අදාල ලිද ගැඹුරු කිරීම</t>
  </si>
  <si>
    <t xml:space="preserve"> ජයසිරිපුර</t>
  </si>
  <si>
    <t>Hidiyamulla</t>
  </si>
  <si>
    <t>Total</t>
  </si>
  <si>
    <t>දෝතැල්ල -අමුණෙකොලේ මාර්ගය ප්‍රතිසංස්කරණය කිරීම</t>
  </si>
  <si>
    <t>මදුල්ල වී හේනවත්ත ගමමැද පාර ප්‍රතිසංස්කරණය කිරීම</t>
  </si>
  <si>
    <t>එල්ලාකොන්ද සිට මීගස්වැව දක්වා වන මාර්ගයේ  කොන්ක්‍රීට් දමා අවසන් කර ඇති ස්ථානයේ සිට ඉදිරියට  ප්‍රතිසංස්කරණය කිරීම.</t>
  </si>
  <si>
    <t>ගලදෙනිය එල්.බී. කපිල මහතාගේ නිවස අසල සිට සමිති ශාලාව අසළින් දිවෙන මාර්ගය  ප්‍රතිසංස්කරණය කිරීම.</t>
  </si>
  <si>
    <t>සිල්වත්ගම වත්ත අසලින් පංවැව පාර  ප්‍රතිසංස්කරණය කිරීම.</t>
  </si>
  <si>
    <t>දිවුල්වැව දේවාලය ඉදිරිපිට මාර්ගය ආරම්භයේ සිට ඉදිරියට  ප්‍රතිසංස්කරණය කිරීම.</t>
  </si>
  <si>
    <t>බෝගොල්ල මාර්ගය අයි.එම් අමීර් මහතාගේ නිවස අසල සිට මුබාරක් මහතා‍ගේ නිවස අසලට යන මාර්ගය ප්‍රතිසංස්කරණය කිරීම.</t>
  </si>
  <si>
    <t>දොළහමුණ දෙවන පටුමග උභයදාස මාවත ඉතිරි කොටස  ප්‍රතිසංස්කරණය කිරීම  හා  කාණු පද්ධතිය සකස් කිරීම.</t>
  </si>
  <si>
    <t>ශාන්ත රෝහිත මහතාගේ නිවස අසලින් බෝගොල්ල වැව් තාවුල්ල මාර්ගය ප්‍රතිසංස්කරණය කිරීම.</t>
  </si>
  <si>
    <t>බෝගොල්ල බමුණුමුල්ල මාර්ගයේ සුමතිපාල මහතාගේ නිවස ඉදිරිපිට බෝක්කු සැකසීම</t>
  </si>
  <si>
    <t>තෙන්ගොඩගෙදර වෙල මැද මාර්ගයේ ඉතිරි කොටස ප්‍රතිසංස්කරණය කිරීම.</t>
  </si>
  <si>
    <t>තම්බියාගම සීතාමල්ලිකා මහත්මියගේ නිවස දක්වා මාර්ගයේ ඉතිරි කොටස ප්‍රතිසංස්කරණය කිරීම.</t>
  </si>
  <si>
    <t>නාරම්මල මාවීඇල මාර්ගයේ පනික්ගම සමෘද්ධි මාවත ආරම්භක ස්ථානයේ සිට ඉදිරියට ප්‍රතිසංස්කරණය කිරීම.</t>
  </si>
  <si>
    <t>ඩබ්.පී.එම්. වීරසිංහ මහතාගේ නිවස අසල සිට ග්‍රාම ලේකම් කාර්යාලය දෙසට ඇති මාර්ගය ප්‍රතිසංස්කරණය කිරීම.</t>
  </si>
  <si>
    <t>මොරගොල්ල විජේකෝන් මහතාගේ නිවස අසල සිට වඩුවන මාර්ගය ප්‍රතිසංස්කරණය කිරීම.</t>
  </si>
  <si>
    <t>රදාදෙන කුඹුරු යායට යන මාර්ගයේ කොන්ක්‍රීට් දමා නවතා ඇති ස්ථානයේ සිට ඉදිරියට ප්‍රතිසංස්කරණය කිරීම.</t>
  </si>
  <si>
    <t>සියඹලාවත්ත පාර ඉතිරි කොටස ප්‍රතිසංස්කරණය කිරීම.</t>
  </si>
  <si>
    <t>කොටඹපිටිය එල්.යසවතී මහත්මියගේ   නිවස අසල සිට අශෝක ඉලංගරත්න මහතාගේ නිවස දක්වා මාර්ගය ප්‍රතිසංස්කරණය කිරීම.</t>
  </si>
  <si>
    <t>පහල බටවලගම අතුරු මාර්ගය ඉතිරි කොටස ප්‍රතිසංස්කරණය කිරීම.</t>
  </si>
  <si>
    <t>ඩබ්.එන්.පී.එම්.  නිමල් මුහන්දිරම් මහතාගේ වෙල අසල සිට ඩබ්.එන්.පී.එම් දුලින්ද ප්‍රිය සදරුවන් මහතාගේ නිවස දක්වා මාර්ගය ප්‍රතිසංස්කරණය කිරීම.</t>
  </si>
  <si>
    <t>ග්‍රාම සංවර්ධන සමිති ශාලාව ඉදිරිපිට අතුරු මාර්ගය ප්‍රතිසංස්කරණය කිරීම.</t>
  </si>
  <si>
    <t>විලගෙදර වත්ත ගම මැද මාර්ගයේ ගංවතුරට හසුවන ප්‍ර‍දේශයේ පැති බැම්මක් ඉදි කිරීම.</t>
  </si>
  <si>
    <t>තිඹිරි වැව අසල මාර්ගය ප්‍රතිසංස්කරණය කිරීම.</t>
  </si>
  <si>
    <t>හුණුගම සල්පිල්වත්ත මාර්ගයේ ආර්.එම් ලලිත් මහතාගේ නිවස අසල සිට එච්.එම්.බැමිණිගල්ල මහතාගේ නිවස දක්වා මාර්ගය ප්‍රතිසංස්කරණය කිරීම.</t>
  </si>
  <si>
    <t>මිදියාල වැව් වානේ සිට කරඹෙවෙල මාර්ගයේ කොන්ක්‍රීට් කළ ස්ථානයේ සිට ඉදිරියට ප්‍රතිසංස්කරණය කිරීම.</t>
  </si>
  <si>
    <t>ඩබ්.ඩී. විජේපාල මහතාගේ නිවස අසල සිට බංඩාරකොස්වත්ත නගරය දෙසට පාර ප්‍රතිසංස්කරණය කිරීම.</t>
  </si>
  <si>
    <t>හම්මාලිය වැව ඉහල ගල්කන්ද මාර්ගයේ ඉතිරි කොටස ප්‍රතිසංස්කරණය කිරීම.</t>
  </si>
  <si>
    <t>සියඹලාකඩවර යායේගෙදර මාර්ගයේ බඩල්ගම කුඹුරු යාය ආරම්භවන ස්ථානයේ සිට පාලම දක්වා මාර්ගය ප්‍රතිසංස්කරණය කිරීම.</t>
  </si>
  <si>
    <t>පංසල අසල පෙර පාසල් මාවත ප්‍රතිසංස්කරණය කිරීම.</t>
  </si>
  <si>
    <t>ආඩියාකොටුව ගම මැද මාර්ගය ප්‍රතිසංස්කරණය කිරීම.</t>
  </si>
  <si>
    <t>යාය මාර්ගයෙහි චන්දන මහතාගේ නිවස අසල සිට ඉදිරියට මාර්ගය ප්‍රතිසංස්කරණය කිරීම.</t>
  </si>
  <si>
    <t>දන්ලන්ද මාර්ගයේ වෙල අසල සිට මාර්ගය ප්‍රතිසංස්කරණය කිරීම.</t>
  </si>
  <si>
    <t>ඇපලදෙනිය මහවෙල මාර්ගය  ඉතිරි කොටස ප්‍රතිසංස්කරණය කිරීම.</t>
  </si>
  <si>
    <t>මූණමල්දෙනිය පන්සල ඉදිරිපිට ඇති එච්.එම්.හීන්බංඩා මහතාගේ නිවස අසලින් යන අතුරු මාර්ගය ප්‍රතිසංස්කරණය කිරීම.</t>
  </si>
  <si>
    <t>කරඹෙවත්ත වෙරළුගස්පිටිය රණවිරු හේමන්ත චන්ද්‍ර කුමාර මාවත ප්‍රතිසංස්කරණය කිරීම හා පැති බැම්ම සැකසීම</t>
  </si>
  <si>
    <t>කරල් වැව පාරේ ඉතිරි කොටස ප්‍රතිසංස්කරණය කිරීම.</t>
  </si>
  <si>
    <t>කටානවත්ත පළමු පිවිසුම් මාර්ගයේ ඉතිරි කොටස ප්‍රතිසංස්කරණය කිරීම හා බෝක්කුව සැකසීම</t>
  </si>
  <si>
    <t>අජිත් ක්‍රිෂාන්ත මහතාගේ නිවස අසල සිට කඩවලගෙදර හේන්යාය මාර්ගය ප්‍රතිසංස්කරණය කිරීම.</t>
  </si>
  <si>
    <t>තිඹිරි වැව ගම මැද මාර්ගයට ප්‍රතිසංස්කරණය කිරීම.</t>
  </si>
  <si>
    <t>මූණමල්දෙනිය මාතෘ නිවාසය අසල පාර ප්‍රතිසංස්කරණය කිරීම.</t>
  </si>
  <si>
    <t>කණුකැටිගෙදර පොදු සුසාන භූමිය පාර කොන්ක්‍රීට් දමා අවසන් කළ ස්ථානයේ සිට ඉදිරියට ප්‍රතිසංස්කරණය කිරීම.</t>
  </si>
  <si>
    <t>හුංගාවල සිට කයිලගහවල දක්වා මාර්ගය ප්‍රතිසංස්කරණය කිරීම.</t>
  </si>
  <si>
    <t>අඹගහගෙදර ,ගල් එබ වෙල් යාය මාර්ගය ප්‍රතිසංස්කරණය කිරීම.</t>
  </si>
  <si>
    <t>අස්සැද්දුම සුසාන භූමිය අසල සිට ගමමැද මාර්ගය ප්‍රතිසංස්කරණය කිරීම.</t>
  </si>
  <si>
    <t>බෙනඩික්වත්ත ගම මැද මාර්ගය ඉතිරි කොටස ප්‍රතිසංස්කරණය කිරීම.</t>
  </si>
  <si>
    <t>කනතලව අක්කර 8 මාර්ගය ප්‍රතිසංස්කරණය කිරීම.</t>
  </si>
  <si>
    <t>බණ්ඩාරදම්පිටිය සුසාන භූමිය මාර්ගය ප්‍රතිසංස්කරණය කිරීම.</t>
  </si>
  <si>
    <t>බරම්පොල සිට පෝරවැව ප්‍රධාන මාර්ගයෙන් ආරම්භ වන කෙවිටිය වීර විජය මාවත ඉදිරියට ප්‍රතිසංස්කරණය කිරීම.</t>
  </si>
  <si>
    <t>කරදව ඉහලගම ගම මැද මාර්ගය ප්‍රධාන පාරේ සිට ගම ඇතුලට යන මාර්ගය ප්‍රතිසංස්කරණය කිරීම.</t>
  </si>
  <si>
    <t>සරත් දිසානායක මහතාගේ නිවස අසල සිට කරදව කිවුල වැව හරහා නැලෑගම මාර්ගය ප්‍රතිසංස්කරණය කිරීම.</t>
  </si>
  <si>
    <t>හංකොලේවත්ත ප්‍රධාන මාර්ගයේ ඉදිරියට ඉතිරි කොටස ප්‍රතිසංස්කරණය කිරීම.</t>
  </si>
  <si>
    <t>දම්පිටිගම පල්ලේගම මාර්ගය ආරම්භයේ සිට ඉදිරියට ප්‍රතිසංස්කරණය කිරීම.</t>
  </si>
  <si>
    <t>දෝතැල්ල</t>
  </si>
  <si>
    <t xml:space="preserve"> ම/මිදියාල</t>
  </si>
  <si>
    <t>ඇපලදෙනිය</t>
  </si>
  <si>
    <t>To</t>
  </si>
  <si>
    <t>Sa</t>
  </si>
  <si>
    <t>Dothella</t>
  </si>
  <si>
    <t>Madulla</t>
  </si>
  <si>
    <t>Ganegama</t>
  </si>
  <si>
    <t>Wadumunna</t>
  </si>
  <si>
    <t>Pallegama</t>
  </si>
  <si>
    <t>Munihirigama</t>
  </si>
  <si>
    <t>Diwulwewa</t>
  </si>
  <si>
    <t>Dolahamuna</t>
  </si>
  <si>
    <t>Bogolla</t>
  </si>
  <si>
    <t>Thengodagethara</t>
  </si>
  <si>
    <t>Rideekanda</t>
  </si>
  <si>
    <t>Bamunumaulla</t>
  </si>
  <si>
    <t>Moragolla</t>
  </si>
  <si>
    <t>Meegaspitiya</t>
  </si>
  <si>
    <t>Panduwasnuwara</t>
  </si>
  <si>
    <t>Kotambapitiya</t>
  </si>
  <si>
    <t>Rabewa</t>
  </si>
  <si>
    <t>Diggalagethara</t>
  </si>
  <si>
    <t>Dorabawila</t>
  </si>
  <si>
    <t>Kadawalagethara</t>
  </si>
  <si>
    <t>Palugaswewa</t>
  </si>
  <si>
    <t>Hidagahawewa</t>
  </si>
  <si>
    <t>Midiyala</t>
  </si>
  <si>
    <t>Hammaliya</t>
  </si>
  <si>
    <t>Yayegethara</t>
  </si>
  <si>
    <t>Hathapola</t>
  </si>
  <si>
    <t>Bandarakoswaththa</t>
  </si>
  <si>
    <t>Ihalagomugomuwa</t>
  </si>
  <si>
    <t>Epaladeniya</t>
  </si>
  <si>
    <t>Karagahagethara</t>
  </si>
  <si>
    <t>Moonamaldeniya</t>
  </si>
  <si>
    <t>Malwanegethara</t>
  </si>
  <si>
    <t>Akarawaththa</t>
  </si>
  <si>
    <t>Kaburapola</t>
  </si>
  <si>
    <t>Ebogethara</t>
  </si>
  <si>
    <t>Doratiyagethara</t>
  </si>
  <si>
    <t>Dahanekgethara</t>
  </si>
  <si>
    <t>Nogollagoda</t>
  </si>
  <si>
    <t>Abagahagethara</t>
  </si>
  <si>
    <t>Rathmale</t>
  </si>
  <si>
    <t>Ehetumulla</t>
  </si>
  <si>
    <t>Kewitiya</t>
  </si>
  <si>
    <t>Pepolegama</t>
  </si>
  <si>
    <t>Karadawa</t>
  </si>
  <si>
    <t>Udagama</t>
  </si>
  <si>
    <t>Yodayakanda</t>
  </si>
  <si>
    <t>Rural Infrastructure Development Programe - 2017</t>
  </si>
  <si>
    <t>SE</t>
  </si>
  <si>
    <t>RE</t>
  </si>
  <si>
    <t>WS</t>
  </si>
  <si>
    <t>OI</t>
  </si>
  <si>
    <t>LCD</t>
  </si>
  <si>
    <t>C- For construction ,Start construction work Placed orders for goods / instruments (26% - 40%)Completed</t>
  </si>
  <si>
    <t>D-For construction work Received  goods / instruments as per the order ( 41% - 60% )Completed</t>
  </si>
  <si>
    <t>E- For construction work Received  goods / instruments as per the order       (61%- 80%)Completed</t>
  </si>
  <si>
    <t>F-For construction work Completed lists of goods and beneficiaries( 81%- 99%))Completed</t>
  </si>
  <si>
    <t>B- Estimates prepared &amp; approved,Bid documents prepared , Quatation called Tender awarded (6% -25%)</t>
  </si>
  <si>
    <t>A -Estimate is being / to be prepared and initial works started (0% -5%)</t>
  </si>
  <si>
    <t>with vat</t>
  </si>
  <si>
    <t>without vat</t>
  </si>
  <si>
    <t>No</t>
  </si>
  <si>
    <t>Name</t>
  </si>
  <si>
    <t>Type of project(construction/goods &amp; services)</t>
  </si>
  <si>
    <t>Allocation with ad. Cost (Rs.)</t>
  </si>
  <si>
    <t>Expenditure with ad.cost (Rs)</t>
  </si>
  <si>
    <t>Remarks</t>
  </si>
  <si>
    <t>B1</t>
  </si>
  <si>
    <t>B2</t>
  </si>
  <si>
    <t>B3</t>
  </si>
  <si>
    <t>B4</t>
  </si>
  <si>
    <t>Physical &amp; Financial Progress as at   22.05.2017(Detail report)</t>
  </si>
  <si>
    <t>ගෙවල් 16 පළමු පටුමග    ප්‍රතිසංස්කරණය කිරීම.</t>
  </si>
  <si>
    <t>Renovation of Kooratihena kattandoluwa wewa</t>
  </si>
  <si>
    <t>Renovation of Gomawetiya wewa</t>
  </si>
  <si>
    <t>Deepen well of water supply project at Walaw waththa</t>
  </si>
  <si>
    <t xml:space="preserve">Deepen the pumping well of water supply project at Nikapitiya </t>
  </si>
  <si>
    <t>Consruction of digging well and tank at Pivithurugama community hall land</t>
  </si>
  <si>
    <t xml:space="preserve">Consruction of common well at Banakiyannagma </t>
  </si>
  <si>
    <t>Deeping the existing well at Hettigama</t>
  </si>
  <si>
    <t>Deeping the existing well of Randiyawara water project at Barampola</t>
  </si>
  <si>
    <t>Renovation the road at Dothalla- Amunakole</t>
  </si>
  <si>
    <t>Continuing Renovation the road in Ellakonda to Meegaswewa</t>
  </si>
  <si>
    <t>Renovation the road near Mr.L.B. Kapila's house at Galadeniya meeting hall</t>
  </si>
  <si>
    <t xml:space="preserve">Renovation of the road  at 16 houses first lane </t>
  </si>
  <si>
    <t>Renovation the road near Mr. I.M.Ameer's house to Mr. Mubarak's house at Bogolla</t>
  </si>
  <si>
    <t>Renovation &amp; construction of the 2'nd lane  and the dreanage system  at Ubayadasa mawatha  in Dolahamuna.</t>
  </si>
  <si>
    <t>Renovation balance work of the road at Thengodagethara welamada</t>
  </si>
  <si>
    <t>Renovation  balance work of the road to Thambiyagama Mrs.Seethamallika's house.</t>
  </si>
  <si>
    <t>Renovation the road near mr.W.P.M. Weerasingha's house to Grama lekam karyalaya</t>
  </si>
  <si>
    <t>Continuing Renovation the road in Radadena paddy field road to a head.</t>
  </si>
  <si>
    <t>Renovation  balance work of the road at Siyabalawaththa road.</t>
  </si>
  <si>
    <t>Renovation the road near Mr. W.N.P.M. Nimal Muhandiram's paddyfield to Mr.W.N.P.M Dulinda priya sandaruwan's house.</t>
  </si>
  <si>
    <t>Renovation  of the by road infront of the Grama sanwardana meeting hall</t>
  </si>
  <si>
    <t xml:space="preserve">Renovation the road near Thibiri wewa </t>
  </si>
  <si>
    <t>Renovation the road near Mr. R.M. Lalith's house to Mr.H.M.Baminigalla's house at hunugama salpilwaththa road.</t>
  </si>
  <si>
    <t>Continuing Renovation the road  at Midiyala tank spill to Karambewela road to a head.</t>
  </si>
  <si>
    <t>Renovation the road near Mr. W.D. Wijepala's house to Bandarakoswaththa town.</t>
  </si>
  <si>
    <t>Renovation the road near temple at preschool road.</t>
  </si>
  <si>
    <t>Renovation the road near Mr. Chandana's house to a head at Yaya road</t>
  </si>
  <si>
    <t>Renovation the road near paddyfield at Danlanda road.</t>
  </si>
  <si>
    <t>Renovation balance work  of the road  at Epaladeniya Mahawela</t>
  </si>
  <si>
    <t>Renovation the road at Thibiriwewa gama meda.</t>
  </si>
  <si>
    <t>Renovation the road at Hungawala to Kailagahawala.</t>
  </si>
  <si>
    <t>Renovation of the Gal eba paddy road at Ambagahagethara.</t>
  </si>
  <si>
    <t>Renovation the road near Assadduma cemetry to Gamameda road</t>
  </si>
  <si>
    <t>Renovation the road at Kanathalawa akkara 8</t>
  </si>
  <si>
    <t>Renovation the road at Bandaradampitiya cemetry</t>
  </si>
  <si>
    <t xml:space="preserve">Renovation  of the road at the beginning of Barampola to Porawewa main road at Kewitiya Weera wijaya mawatha  to a head </t>
  </si>
  <si>
    <t>Renovation the road in karadawa ihalagama gama meda main road towarads the village</t>
  </si>
  <si>
    <t>Renovation the balance work in Hankolewaththa main road to a head</t>
  </si>
  <si>
    <t>Renovation of Bulana wewa</t>
  </si>
  <si>
    <t>Renovation of Aluth wewa</t>
  </si>
  <si>
    <t>Renovation of Hanthihawa mahawewa</t>
  </si>
  <si>
    <t>Renovation of the well at Grama niladari office</t>
  </si>
  <si>
    <t>Laying the hume pipe from pahalayaya anicut to paddy land at Balagolla</t>
  </si>
  <si>
    <t>Pahala gomu gomuwa</t>
  </si>
  <si>
    <t>unit of measure (feet)</t>
  </si>
  <si>
    <t>26%-40%</t>
  </si>
  <si>
    <t>41%-60%</t>
  </si>
  <si>
    <t>61%-80%</t>
  </si>
  <si>
    <t>81%-99%</t>
  </si>
  <si>
    <t>Renovation of  Kirimatiyagama Medihena anicut</t>
  </si>
  <si>
    <t>Renovation of Welipitiya mahawewa</t>
  </si>
  <si>
    <t>Renovation of Buwewa tank</t>
  </si>
  <si>
    <t>Construction of Gaswewa sluice</t>
  </si>
  <si>
    <t xml:space="preserve">Renovation the concrete canel of paddy land at walpaluwa </t>
  </si>
  <si>
    <t>Renovation the concrete canel from detiyamulla tank to ihala pulunduwa paddy land</t>
  </si>
  <si>
    <t>Renovation &amp; Deeping the Pihimbiya Gamage wewa</t>
  </si>
  <si>
    <t xml:space="preserve">Continuing the water project at maragaswetiya  area in Hettipola Kuliyapitiya road </t>
  </si>
  <si>
    <t>Consruction of the digging well for starting the water supply project at Karambe</t>
  </si>
  <si>
    <t>Deeping the existing well of Sripura nadiya water project at Jayasiripura</t>
  </si>
  <si>
    <t xml:space="preserve">Renovation the road near Silwathgama waththa to Panwewa </t>
  </si>
  <si>
    <t>Renovation in beginning of the Road infront of Diwulwewa Dewale to a head</t>
  </si>
  <si>
    <t>Renovation the road near Mr.Shantha rohitha's house at Bogolla tank reservation road</t>
  </si>
  <si>
    <t>Construction of the culverts infront of Mr.Sumathipala's house at Bogolla-Bamunumulla road</t>
  </si>
  <si>
    <t>Renovation in beginning  of the road at Panikgama samurdi mawatha to a head in Narammala Mawee ela road.</t>
  </si>
  <si>
    <t>Renovation the road near Moragolla Mr.Wijekoon's house to waduwana road.</t>
  </si>
  <si>
    <t>Renovation the road near Mrs.L. Yasawathie's house to Mr.Ashoka ilangakoon's house at Kotambapitiya.</t>
  </si>
  <si>
    <t>Renovation  balance work of the by road at Pahalabatawalagama</t>
  </si>
  <si>
    <t>Consruction of the side dam at Wilagethara waththa gama meda flooded area</t>
  </si>
  <si>
    <t>Renovation balance work of the road at Hammaliya wewa ihala Galkanda road</t>
  </si>
  <si>
    <t>Renovation the road in the beginning of  Badalgama paddy field road at siyabalakadawara yayegethara road to bridge.</t>
  </si>
  <si>
    <t>Renovation the road at Adiyakotuwa gama meda.</t>
  </si>
  <si>
    <t>Renovation of the by road near Mr.H.M.Heenbanda's house infront of the Moonamaldeniya temple.</t>
  </si>
  <si>
    <t>Renovation &amp; construction  of the road at karambewaththa ranawiru Hemantha Chandrakumara mawatha &amp; the side dam</t>
  </si>
  <si>
    <t xml:space="preserve">Renovation balance work of the road at Karal wewa </t>
  </si>
  <si>
    <t>Renovation &amp; construction balance work of the Katanawawaththa first access road &amp; the culvert.</t>
  </si>
  <si>
    <t>Renovation the road near Mr. Ajith krishantha's house to Kadawalagethara hen yaya road</t>
  </si>
  <si>
    <t>Renovation the road near Moonamaldeniya maternity home</t>
  </si>
  <si>
    <t>Continuing Renovation the road at Kanuketigethara  cemetry to a head</t>
  </si>
  <si>
    <t xml:space="preserve">Renovation the remaining part of the road at Benadikwaththa gamameda </t>
  </si>
  <si>
    <t>Renovation the road near Mr. Sarath Disasnayaka's house to  Nelegama  across the Karadawa kiwla tank.</t>
  </si>
  <si>
    <t>Renovation balance work of the road at Dampitigama Pallegama main road to a head</t>
  </si>
  <si>
    <t xml:space="preserve">Renovation the road in Madulla  Wee henawaththa gamamada </t>
  </si>
  <si>
    <t>Renovation of Spill,Bunt &amp; culvert at Thalgahawewa</t>
  </si>
  <si>
    <t>B (6%-25%)</t>
  </si>
  <si>
    <t>A(0%-5%)</t>
  </si>
  <si>
    <t>Madige midiyala</t>
  </si>
  <si>
    <t>ගිවිසුම් අත්සන් කිරීම</t>
  </si>
  <si>
    <t>ඇස්තනේතු ඇති</t>
  </si>
  <si>
    <t>ඇස්තනේතු මුදල ප.වි.සමග</t>
  </si>
  <si>
    <t>වසම</t>
  </si>
  <si>
    <t>අනු අං</t>
  </si>
  <si>
    <t>ආරම්භක දිනය</t>
  </si>
  <si>
    <t>වේලාව</t>
  </si>
  <si>
    <t>2017/05/28</t>
  </si>
  <si>
    <t>පෙ.ව 8.30</t>
  </si>
  <si>
    <t>පෙ.ව 9.15</t>
  </si>
  <si>
    <t>පෙ.ව 10.00</t>
  </si>
  <si>
    <t>පෙ.ව 10.45</t>
  </si>
  <si>
    <t>පෙ.ව 11.00</t>
  </si>
  <si>
    <t>පෙ.ව 11.45</t>
  </si>
  <si>
    <t>ප.ව 12.30</t>
  </si>
  <si>
    <t>ප.ව 2.00</t>
  </si>
  <si>
    <t>ප.ව 2.45</t>
  </si>
  <si>
    <t>ප.ව 3.30</t>
  </si>
  <si>
    <t>ප.ව 4.00</t>
  </si>
  <si>
    <t>ඇස්තමේන්තු මුදල</t>
  </si>
  <si>
    <t>Development of Religious Centres Programe -2017</t>
  </si>
  <si>
    <t>Finishing the balance work of the building at Kadawalagethara Sri Wimalodaya pirivena</t>
  </si>
  <si>
    <t>Constructing the access road at Galkanda Weheragala temple</t>
  </si>
  <si>
    <t>Constructing the toilet system at Hinguregama pushparama temple.</t>
  </si>
  <si>
    <t>Embogethara</t>
  </si>
  <si>
    <t>Constructing the protection fence at Hanthihawa halmilalawewa temple</t>
  </si>
  <si>
    <t>Constructing the access door at Madulla sunandharamaya temple</t>
  </si>
  <si>
    <t>Papolegama</t>
  </si>
  <si>
    <t>Type of project(construction</t>
  </si>
  <si>
    <t>Name of the DS Division :-    Panduwasnuwara West</t>
  </si>
  <si>
    <t>S.No</t>
  </si>
  <si>
    <t>Total Estimate Cost (Rs.)</t>
  </si>
  <si>
    <t>Expenditure (with Administrative Cost)</t>
  </si>
  <si>
    <t>Physical Progress</t>
  </si>
  <si>
    <t>With VAT</t>
  </si>
  <si>
    <t>Witout VAT</t>
  </si>
  <si>
    <t>EL</t>
  </si>
  <si>
    <t>RA</t>
  </si>
  <si>
    <t>EI</t>
  </si>
  <si>
    <t>RW</t>
  </si>
  <si>
    <t>CD</t>
  </si>
  <si>
    <t>SW</t>
  </si>
  <si>
    <t>SS</t>
  </si>
  <si>
    <t>CP</t>
  </si>
  <si>
    <t>LD</t>
  </si>
  <si>
    <t>No of Beneficiariese</t>
  </si>
  <si>
    <t xml:space="preserve">Summary Report </t>
  </si>
  <si>
    <t>prepared by</t>
  </si>
  <si>
    <t xml:space="preserve">                                                              Recommended by</t>
  </si>
  <si>
    <t>certified by</t>
  </si>
  <si>
    <t>………………………………</t>
  </si>
  <si>
    <t>……………………………………………………</t>
  </si>
  <si>
    <t>Assistant Director (planning)</t>
  </si>
  <si>
    <t>divisional secretary</t>
  </si>
  <si>
    <t>…………………………</t>
  </si>
  <si>
    <t>sector</t>
  </si>
  <si>
    <t>No.of Eligible GN Division</t>
  </si>
  <si>
    <t>total(construction project)</t>
  </si>
  <si>
    <t>Allocation Receved with Ad.cost (Rs)</t>
  </si>
  <si>
    <t>unit of measure</t>
  </si>
  <si>
    <t>Estimate Approved bid document  prepared(B1)</t>
  </si>
  <si>
    <r>
      <t>Bid call(B</t>
    </r>
    <r>
      <rPr>
        <b/>
        <vertAlign val="subscript"/>
        <sz val="10"/>
        <color theme="1"/>
        <rFont val="Calibri"/>
        <family val="2"/>
        <scheme val="minor"/>
      </rPr>
      <t>2)</t>
    </r>
  </si>
  <si>
    <r>
      <t>Bid Received(B3</t>
    </r>
    <r>
      <rPr>
        <b/>
        <vertAlign val="subscript"/>
        <sz val="10"/>
        <color theme="1"/>
        <rFont val="Calibri"/>
        <family val="2"/>
        <scheme val="minor"/>
      </rPr>
      <t>)</t>
    </r>
  </si>
  <si>
    <t>Contracet Awarded</t>
  </si>
  <si>
    <t>sw</t>
  </si>
  <si>
    <t>100(feet)</t>
  </si>
  <si>
    <t xml:space="preserve">                                                           </t>
  </si>
  <si>
    <t>Recommennded by</t>
  </si>
  <si>
    <t>Assistant Director</t>
  </si>
  <si>
    <t>………………………</t>
  </si>
  <si>
    <t xml:space="preserve">                                                                                               Development of Religious Centres Programe -2017</t>
  </si>
  <si>
    <t>Constructing the protection fence chandrakithyaramaya temple.</t>
  </si>
  <si>
    <t>Physical &amp; Financial Progress as at  18.12.2017(Detail report)</t>
  </si>
  <si>
    <t>Pysical and Financial Progress as 2017/12/18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</si>
</sst>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.0_);_(* \(#,##0.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0"/>
      <name val="Iskoola Pota"/>
      <family val="2"/>
    </font>
    <font>
      <b/>
      <sz val="14"/>
      <color theme="1"/>
      <name val="Iskoola Pota"/>
      <family val="2"/>
    </font>
    <font>
      <b/>
      <sz val="11"/>
      <color theme="1"/>
      <name val="Iskoola Pota"/>
      <family val="2"/>
    </font>
    <font>
      <b/>
      <sz val="7"/>
      <color theme="1"/>
      <name val="Iskoola Pota"/>
      <family val="2"/>
    </font>
    <font>
      <b/>
      <i/>
      <sz val="11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b/>
      <i/>
      <sz val="10"/>
      <color theme="1"/>
      <name val="Iskoola Pota"/>
      <family val="2"/>
    </font>
    <font>
      <sz val="10"/>
      <color theme="1"/>
      <name val="Calibri"/>
      <family val="2"/>
      <scheme val="minor"/>
    </font>
    <font>
      <b/>
      <sz val="10"/>
      <name val="Iskoola Pota"/>
      <family val="2"/>
    </font>
    <font>
      <b/>
      <sz val="12"/>
      <color theme="1"/>
      <name val="Calibri"/>
      <family val="2"/>
      <scheme val="minor"/>
    </font>
    <font>
      <sz val="10"/>
      <color rgb="FFFF0000"/>
      <name val="Iskoola Pota"/>
      <family val="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b/>
      <sz val="12"/>
      <name val="Iskoola Pota"/>
      <family val="2"/>
    </font>
    <font>
      <sz val="12"/>
      <name val="Iskoola Pota"/>
      <family val="2"/>
    </font>
    <font>
      <b/>
      <sz val="8"/>
      <color theme="1"/>
      <name val="Iskoola Pot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Iskoola Pota"/>
      <family val="2"/>
    </font>
    <font>
      <sz val="12"/>
      <name val="Iskoola Pota"/>
    </font>
    <font>
      <b/>
      <vertAlign val="subscript"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0" fillId="0" borderId="0"/>
  </cellStyleXfs>
  <cellXfs count="56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indent="2"/>
    </xf>
    <xf numFmtId="2" fontId="4" fillId="0" borderId="1" xfId="0" applyNumberFormat="1" applyFont="1" applyBorder="1" applyAlignment="1">
      <alignment horizontal="left" vertical="center" indent="2"/>
    </xf>
    <xf numFmtId="0" fontId="3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/>
    <xf numFmtId="0" fontId="0" fillId="2" borderId="1" xfId="0" applyFill="1" applyBorder="1"/>
    <xf numFmtId="165" fontId="4" fillId="0" borderId="1" xfId="0" applyNumberFormat="1" applyFont="1" applyFill="1" applyBorder="1" applyAlignment="1">
      <alignment horizontal="left" vertical="center" indent="2"/>
    </xf>
    <xf numFmtId="165" fontId="4" fillId="0" borderId="1" xfId="0" applyNumberFormat="1" applyFont="1" applyBorder="1" applyAlignment="1">
      <alignment horizontal="left" vertical="center" indent="2"/>
    </xf>
    <xf numFmtId="43" fontId="0" fillId="0" borderId="1" xfId="0" applyNumberFormat="1" applyBorder="1"/>
    <xf numFmtId="43" fontId="0" fillId="2" borderId="1" xfId="1" applyFont="1" applyFill="1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wrapText="1"/>
    </xf>
    <xf numFmtId="43" fontId="12" fillId="0" borderId="0" xfId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top"/>
    </xf>
    <xf numFmtId="0" fontId="13" fillId="0" borderId="0" xfId="0" applyFont="1"/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3" fontId="10" fillId="0" borderId="0" xfId="1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43" fontId="10" fillId="0" borderId="4" xfId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left" vertical="center" indent="2"/>
    </xf>
    <xf numFmtId="0" fontId="1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12" fillId="0" borderId="1" xfId="1" applyNumberFormat="1" applyFont="1" applyBorder="1" applyAlignment="1">
      <alignment horizontal="center" vertical="center" wrapText="1"/>
    </xf>
    <xf numFmtId="43" fontId="12" fillId="0" borderId="1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43" fontId="12" fillId="0" borderId="1" xfId="1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" fontId="12" fillId="0" borderId="1" xfId="1" applyNumberFormat="1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top" wrapText="1"/>
    </xf>
    <xf numFmtId="43" fontId="15" fillId="2" borderId="1" xfId="1" applyFont="1" applyFill="1" applyBorder="1" applyAlignment="1">
      <alignment horizontal="left" vertical="top" wrapText="1"/>
    </xf>
    <xf numFmtId="164" fontId="15" fillId="2" borderId="1" xfId="1" applyNumberFormat="1" applyFont="1" applyFill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center" indent="2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43" fontId="10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0" fillId="0" borderId="1" xfId="0" applyFont="1" applyBorder="1"/>
    <xf numFmtId="43" fontId="12" fillId="2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3" fontId="15" fillId="2" borderId="1" xfId="0" applyNumberFormat="1" applyFont="1" applyFill="1" applyBorder="1" applyAlignment="1">
      <alignment horizontal="left" vertical="top" wrapText="1"/>
    </xf>
    <xf numFmtId="164" fontId="15" fillId="2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43" fontId="10" fillId="3" borderId="1" xfId="0" applyNumberFormat="1" applyFont="1" applyFill="1" applyBorder="1" applyAlignment="1">
      <alignment wrapText="1"/>
    </xf>
    <xf numFmtId="164" fontId="10" fillId="3" borderId="1" xfId="0" applyNumberFormat="1" applyFont="1" applyFill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2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wrapText="1"/>
    </xf>
    <xf numFmtId="2" fontId="15" fillId="2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0" fontId="15" fillId="2" borderId="1" xfId="0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right" wrapText="1"/>
    </xf>
    <xf numFmtId="0" fontId="0" fillId="0" borderId="0" xfId="0" applyFill="1"/>
    <xf numFmtId="2" fontId="0" fillId="0" borderId="0" xfId="0" applyNumberFormat="1" applyFill="1"/>
    <xf numFmtId="0" fontId="9" fillId="2" borderId="1" xfId="0" applyFont="1" applyFill="1" applyBorder="1"/>
    <xf numFmtId="41" fontId="0" fillId="0" borderId="1" xfId="0" applyNumberFormat="1" applyBorder="1"/>
    <xf numFmtId="164" fontId="0" fillId="0" borderId="1" xfId="0" applyNumberFormat="1" applyBorder="1"/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left" vertical="center" indent="2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1" fontId="0" fillId="0" borderId="1" xfId="0" applyNumberFormat="1" applyBorder="1" applyAlignment="1">
      <alignment horizontal="center"/>
    </xf>
    <xf numFmtId="164" fontId="12" fillId="0" borderId="0" xfId="0" applyNumberFormat="1" applyFont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0" fillId="0" borderId="1" xfId="0" applyNumberFormat="1" applyBorder="1" applyAlignment="1">
      <alignment vertical="center"/>
    </xf>
    <xf numFmtId="41" fontId="0" fillId="0" borderId="1" xfId="0" applyNumberFormat="1" applyFont="1" applyBorder="1"/>
    <xf numFmtId="164" fontId="0" fillId="0" borderId="1" xfId="1" applyNumberFormat="1" applyFont="1" applyBorder="1"/>
    <xf numFmtId="0" fontId="11" fillId="0" borderId="0" xfId="0" applyFont="1" applyBorder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2" fontId="14" fillId="0" borderId="1" xfId="0" applyNumberFormat="1" applyFont="1" applyFill="1" applyBorder="1" applyAlignment="1">
      <alignment horizontal="right"/>
    </xf>
    <xf numFmtId="2" fontId="18" fillId="0" borderId="1" xfId="0" applyNumberFormat="1" applyFont="1" applyFill="1" applyBorder="1" applyAlignment="1">
      <alignment horizontal="right"/>
    </xf>
    <xf numFmtId="0" fontId="14" fillId="0" borderId="0" xfId="0" applyFont="1" applyAlignment="1"/>
    <xf numFmtId="43" fontId="4" fillId="2" borderId="1" xfId="1" applyFont="1" applyFill="1" applyBorder="1" applyAlignment="1">
      <alignment horizontal="left" vertical="top" wrapText="1"/>
    </xf>
    <xf numFmtId="43" fontId="10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right" wrapText="1"/>
    </xf>
    <xf numFmtId="43" fontId="0" fillId="0" borderId="1" xfId="0" applyNumberFormat="1" applyBorder="1" applyAlignment="1">
      <alignment vertical="top"/>
    </xf>
    <xf numFmtId="0" fontId="0" fillId="0" borderId="0" xfId="0" applyAlignment="1">
      <alignment horizontal="center" vertical="center"/>
    </xf>
    <xf numFmtId="43" fontId="17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 wrapText="1"/>
    </xf>
    <xf numFmtId="43" fontId="0" fillId="0" borderId="7" xfId="0" applyNumberFormat="1" applyBorder="1" applyAlignment="1">
      <alignment vertical="top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1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" fontId="15" fillId="2" borderId="1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1" fontId="0" fillId="0" borderId="0" xfId="0" applyNumberFormat="1" applyFill="1"/>
    <xf numFmtId="0" fontId="11" fillId="0" borderId="0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5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top" wrapText="1"/>
    </xf>
    <xf numFmtId="43" fontId="4" fillId="4" borderId="1" xfId="1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vertical="center"/>
    </xf>
    <xf numFmtId="0" fontId="0" fillId="4" borderId="1" xfId="0" applyFill="1" applyBorder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wrapText="1"/>
    </xf>
    <xf numFmtId="1" fontId="24" fillId="4" borderId="1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43" fontId="0" fillId="0" borderId="0" xfId="0" applyNumberFormat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1" fontId="4" fillId="4" borderId="1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43" fontId="0" fillId="0" borderId="0" xfId="0" applyNumberFormat="1" applyBorder="1"/>
    <xf numFmtId="43" fontId="0" fillId="0" borderId="0" xfId="1" applyFont="1" applyFill="1" applyBorder="1"/>
    <xf numFmtId="0" fontId="0" fillId="0" borderId="0" xfId="0" applyFill="1" applyBorder="1"/>
    <xf numFmtId="0" fontId="0" fillId="4" borderId="0" xfId="0" applyFill="1" applyBorder="1"/>
    <xf numFmtId="0" fontId="1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" fontId="15" fillId="4" borderId="0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Border="1" applyAlignment="1">
      <alignment horizontal="left" vertical="center"/>
    </xf>
    <xf numFmtId="1" fontId="23" fillId="4" borderId="0" xfId="0" applyNumberFormat="1" applyFont="1" applyFill="1" applyBorder="1" applyAlignment="1">
      <alignment vertical="center" wrapText="1"/>
    </xf>
    <xf numFmtId="2" fontId="15" fillId="4" borderId="0" xfId="0" applyNumberFormat="1" applyFont="1" applyFill="1" applyBorder="1" applyAlignment="1">
      <alignment horizontal="center" vertical="center"/>
    </xf>
    <xf numFmtId="1" fontId="4" fillId="4" borderId="1" xfId="1" applyNumberFormat="1" applyFont="1" applyFill="1" applyBorder="1" applyAlignment="1">
      <alignment vertical="center"/>
    </xf>
    <xf numFmtId="1" fontId="26" fillId="4" borderId="1" xfId="1" applyNumberFormat="1" applyFont="1" applyFill="1" applyBorder="1" applyAlignment="1">
      <alignment vertical="center"/>
    </xf>
    <xf numFmtId="43" fontId="4" fillId="4" borderId="1" xfId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vertical="center"/>
    </xf>
    <xf numFmtId="1" fontId="4" fillId="4" borderId="1" xfId="0" applyNumberFormat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 vertical="center" wrapText="1"/>
    </xf>
    <xf numFmtId="1" fontId="27" fillId="4" borderId="1" xfId="1" applyNumberFormat="1" applyFon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43" fontId="0" fillId="0" borderId="1" xfId="0" applyNumberFormat="1" applyBorder="1" applyAlignment="1">
      <alignment vertical="center"/>
    </xf>
    <xf numFmtId="43" fontId="4" fillId="4" borderId="1" xfId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0" fontId="21" fillId="4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/>
    <xf numFmtId="43" fontId="12" fillId="0" borderId="1" xfId="1" applyFont="1" applyBorder="1" applyAlignment="1">
      <alignment wrapText="1"/>
    </xf>
    <xf numFmtId="43" fontId="0" fillId="2" borderId="1" xfId="1" applyFont="1" applyFill="1" applyBorder="1" applyAlignment="1">
      <alignment wrapText="1"/>
    </xf>
    <xf numFmtId="43" fontId="12" fillId="4" borderId="1" xfId="1" applyFont="1" applyFill="1" applyBorder="1" applyAlignment="1">
      <alignment wrapText="1"/>
    </xf>
    <xf numFmtId="43" fontId="4" fillId="4" borderId="1" xfId="1" applyFont="1" applyFill="1" applyBorder="1" applyAlignment="1"/>
    <xf numFmtId="2" fontId="4" fillId="4" borderId="1" xfId="0" applyNumberFormat="1" applyFont="1" applyFill="1" applyBorder="1" applyAlignment="1"/>
    <xf numFmtId="43" fontId="0" fillId="3" borderId="1" xfId="1" applyFont="1" applyFill="1" applyBorder="1" applyAlignment="1">
      <alignment wrapText="1"/>
    </xf>
    <xf numFmtId="2" fontId="15" fillId="0" borderId="1" xfId="0" applyNumberFormat="1" applyFont="1" applyFill="1" applyBorder="1" applyAlignment="1"/>
    <xf numFmtId="2" fontId="0" fillId="0" borderId="0" xfId="0" applyNumberFormat="1" applyFill="1" applyAlignment="1"/>
    <xf numFmtId="43" fontId="0" fillId="0" borderId="0" xfId="0" applyNumberFormat="1"/>
    <xf numFmtId="0" fontId="11" fillId="0" borderId="14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horizontal="left" wrapText="1"/>
    </xf>
    <xf numFmtId="1" fontId="4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5" fillId="0" borderId="1" xfId="0" applyFont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wrapText="1"/>
    </xf>
    <xf numFmtId="165" fontId="29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vertical="top" wrapText="1"/>
    </xf>
    <xf numFmtId="2" fontId="29" fillId="4" borderId="1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wrapText="1"/>
    </xf>
    <xf numFmtId="2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2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1" fillId="3" borderId="1" xfId="1" applyNumberFormat="1" applyFont="1" applyFill="1" applyBorder="1" applyAlignment="1">
      <alignment horizontal="center" vertical="center" wrapText="1"/>
    </xf>
    <xf numFmtId="164" fontId="21" fillId="4" borderId="1" xfId="1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top" wrapText="1"/>
    </xf>
    <xf numFmtId="164" fontId="26" fillId="4" borderId="1" xfId="1" applyNumberFormat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left" vertical="top" wrapText="1"/>
    </xf>
    <xf numFmtId="164" fontId="4" fillId="4" borderId="1" xfId="1" applyNumberFormat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top" wrapText="1"/>
    </xf>
    <xf numFmtId="164" fontId="15" fillId="0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/>
    <xf numFmtId="164" fontId="4" fillId="5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2" fontId="4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24" fillId="5" borderId="1" xfId="0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Fill="1" applyBorder="1"/>
    <xf numFmtId="0" fontId="21" fillId="3" borderId="5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vertical="center" wrapText="1"/>
    </xf>
    <xf numFmtId="0" fontId="21" fillId="3" borderId="10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21" fillId="3" borderId="6" xfId="0" applyFont="1" applyFill="1" applyBorder="1" applyAlignment="1">
      <alignment vertical="center" wrapText="1"/>
    </xf>
    <xf numFmtId="0" fontId="21" fillId="3" borderId="11" xfId="0" applyFont="1" applyFill="1" applyBorder="1" applyAlignment="1">
      <alignment vertical="center" wrapText="1"/>
    </xf>
    <xf numFmtId="0" fontId="21" fillId="3" borderId="12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21" fillId="3" borderId="13" xfId="0" applyFont="1" applyFill="1" applyBorder="1" applyAlignment="1">
      <alignment vertical="center" wrapText="1"/>
    </xf>
    <xf numFmtId="0" fontId="21" fillId="3" borderId="1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28" fillId="3" borderId="5" xfId="0" applyFont="1" applyFill="1" applyBorder="1" applyAlignment="1">
      <alignment vertical="center" wrapText="1"/>
    </xf>
    <xf numFmtId="9" fontId="28" fillId="3" borderId="5" xfId="0" applyNumberFormat="1" applyFont="1" applyFill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28" fillId="3" borderId="7" xfId="0" applyFont="1" applyFill="1" applyBorder="1" applyAlignment="1">
      <alignment vertical="center" wrapText="1"/>
    </xf>
    <xf numFmtId="9" fontId="28" fillId="3" borderId="7" xfId="0" applyNumberFormat="1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31" fillId="4" borderId="1" xfId="1" applyNumberFormat="1" applyFont="1" applyFill="1" applyBorder="1" applyAlignment="1"/>
    <xf numFmtId="2" fontId="0" fillId="2" borderId="1" xfId="0" applyNumberForma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1" fontId="33" fillId="4" borderId="1" xfId="1" applyNumberFormat="1" applyFont="1" applyFill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0" fillId="0" borderId="0" xfId="1" applyFont="1"/>
    <xf numFmtId="43" fontId="32" fillId="4" borderId="1" xfId="1" applyFont="1" applyFill="1" applyBorder="1" applyAlignment="1">
      <alignment vertical="center"/>
    </xf>
    <xf numFmtId="43" fontId="0" fillId="6" borderId="1" xfId="1" applyFont="1" applyFill="1" applyBorder="1" applyAlignment="1">
      <alignment vertical="center"/>
    </xf>
    <xf numFmtId="43" fontId="0" fillId="6" borderId="0" xfId="1" applyFont="1" applyFill="1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wrapText="1"/>
    </xf>
    <xf numFmtId="43" fontId="0" fillId="2" borderId="1" xfId="1" applyFon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/>
    <xf numFmtId="164" fontId="4" fillId="2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left" vertical="top" wrapText="1"/>
    </xf>
    <xf numFmtId="43" fontId="12" fillId="3" borderId="1" xfId="1" applyFont="1" applyFill="1" applyBorder="1" applyAlignment="1">
      <alignment wrapText="1"/>
    </xf>
    <xf numFmtId="0" fontId="24" fillId="0" borderId="0" xfId="0" applyFont="1" applyFill="1" applyBorder="1" applyAlignment="1">
      <alignment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left" vertical="center"/>
    </xf>
    <xf numFmtId="1" fontId="2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horizontal="left" wrapText="1"/>
    </xf>
    <xf numFmtId="164" fontId="12" fillId="2" borderId="1" xfId="1" applyNumberFormat="1" applyFont="1" applyFill="1" applyBorder="1" applyAlignment="1">
      <alignment wrapText="1"/>
    </xf>
    <xf numFmtId="164" fontId="12" fillId="3" borderId="1" xfId="1" applyNumberFormat="1" applyFont="1" applyFill="1" applyBorder="1" applyAlignment="1">
      <alignment wrapText="1"/>
    </xf>
    <xf numFmtId="0" fontId="25" fillId="0" borderId="0" xfId="0" applyFont="1"/>
    <xf numFmtId="0" fontId="16" fillId="0" borderId="0" xfId="0" applyFont="1" applyAlignment="1"/>
    <xf numFmtId="0" fontId="16" fillId="0" borderId="0" xfId="0" applyFont="1"/>
    <xf numFmtId="43" fontId="25" fillId="0" borderId="0" xfId="1" applyFont="1"/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43" fontId="25" fillId="0" borderId="0" xfId="1" applyFont="1" applyAlignment="1">
      <alignment vertical="top" wrapText="1"/>
    </xf>
    <xf numFmtId="43" fontId="25" fillId="0" borderId="0" xfId="0" applyNumberFormat="1" applyFont="1"/>
    <xf numFmtId="0" fontId="25" fillId="0" borderId="0" xfId="0" applyFont="1" applyAlignment="1">
      <alignment horizontal="center"/>
    </xf>
    <xf numFmtId="43" fontId="4" fillId="2" borderId="1" xfId="1" applyFont="1" applyFill="1" applyBorder="1" applyAlignment="1">
      <alignment horizontal="right" wrapText="1"/>
    </xf>
    <xf numFmtId="43" fontId="4" fillId="0" borderId="1" xfId="1" applyFont="1" applyBorder="1" applyAlignment="1">
      <alignment horizontal="right" wrapText="1"/>
    </xf>
    <xf numFmtId="43" fontId="19" fillId="0" borderId="1" xfId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43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43" fontId="19" fillId="0" borderId="1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64" fontId="19" fillId="0" borderId="0" xfId="0" applyNumberFormat="1" applyFont="1" applyBorder="1" applyAlignment="1">
      <alignment horizontal="center" vertical="top" wrapText="1"/>
    </xf>
    <xf numFmtId="0" fontId="16" fillId="6" borderId="0" xfId="0" applyFont="1" applyFill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43" fontId="19" fillId="7" borderId="1" xfId="0" applyNumberFormat="1" applyFont="1" applyFill="1" applyBorder="1" applyAlignment="1">
      <alignment horizontal="center" vertical="center" wrapText="1"/>
    </xf>
    <xf numFmtId="43" fontId="19" fillId="7" borderId="1" xfId="1" applyFont="1" applyFill="1" applyBorder="1" applyAlignment="1">
      <alignment horizontal="center" vertical="center" wrapText="1"/>
    </xf>
    <xf numFmtId="164" fontId="19" fillId="7" borderId="1" xfId="1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19" fillId="7" borderId="1" xfId="0" applyFont="1" applyFill="1" applyBorder="1" applyAlignment="1">
      <alignment horizontal="center" vertical="center" textRotation="90" wrapText="1"/>
    </xf>
    <xf numFmtId="9" fontId="19" fillId="7" borderId="1" xfId="0" applyNumberFormat="1" applyFont="1" applyFill="1" applyBorder="1" applyAlignment="1">
      <alignment horizontal="center" vertical="center" textRotation="90" wrapText="1"/>
    </xf>
    <xf numFmtId="43" fontId="19" fillId="7" borderId="1" xfId="1" applyFont="1" applyFill="1" applyBorder="1" applyAlignment="1">
      <alignment horizontal="center" vertical="top" wrapText="1"/>
    </xf>
    <xf numFmtId="0" fontId="19" fillId="7" borderId="1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wrapText="1"/>
    </xf>
    <xf numFmtId="0" fontId="19" fillId="7" borderId="2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9" fontId="0" fillId="0" borderId="0" xfId="0" applyNumberFormat="1"/>
    <xf numFmtId="0" fontId="10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right" vertical="center" wrapText="1"/>
    </xf>
    <xf numFmtId="43" fontId="10" fillId="2" borderId="5" xfId="1" applyFont="1" applyFill="1" applyBorder="1" applyAlignment="1">
      <alignment horizontal="center" vertical="top" wrapText="1"/>
    </xf>
    <xf numFmtId="43" fontId="10" fillId="2" borderId="6" xfId="1" applyFont="1" applyFill="1" applyBorder="1" applyAlignment="1">
      <alignment horizontal="center" vertical="top" wrapText="1"/>
    </xf>
    <xf numFmtId="43" fontId="10" fillId="2" borderId="7" xfId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9" fontId="28" fillId="3" borderId="5" xfId="0" applyNumberFormat="1" applyFont="1" applyFill="1" applyBorder="1" applyAlignment="1">
      <alignment horizontal="center" vertical="center" textRotation="90" wrapText="1"/>
    </xf>
    <xf numFmtId="9" fontId="28" fillId="3" borderId="7" xfId="0" applyNumberFormat="1" applyFont="1" applyFill="1" applyBorder="1" applyAlignment="1">
      <alignment horizontal="center" vertical="center" textRotation="90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6" borderId="0" xfId="0" applyFont="1" applyFill="1" applyAlignment="1">
      <alignment horizont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43" fontId="21" fillId="3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165" fontId="29" fillId="3" borderId="2" xfId="0" applyNumberFormat="1" applyFont="1" applyFill="1" applyBorder="1" applyAlignment="1">
      <alignment horizontal="center" vertical="center"/>
    </xf>
    <xf numFmtId="165" fontId="29" fillId="3" borderId="4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wrapText="1"/>
    </xf>
    <xf numFmtId="0" fontId="19" fillId="7" borderId="3" xfId="0" applyFont="1" applyFill="1" applyBorder="1" applyAlignment="1">
      <alignment horizontal="center" wrapText="1"/>
    </xf>
    <xf numFmtId="0" fontId="19" fillId="7" borderId="4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19" fillId="7" borderId="5" xfId="0" applyFont="1" applyFill="1" applyBorder="1" applyAlignment="1">
      <alignment horizontal="center" textRotation="90" wrapText="1"/>
    </xf>
    <xf numFmtId="0" fontId="19" fillId="7" borderId="6" xfId="0" applyFont="1" applyFill="1" applyBorder="1" applyAlignment="1">
      <alignment horizontal="center" textRotation="90" wrapText="1"/>
    </xf>
    <xf numFmtId="0" fontId="19" fillId="7" borderId="7" xfId="0" applyFont="1" applyFill="1" applyBorder="1" applyAlignment="1">
      <alignment horizontal="center" textRotation="90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43" fontId="19" fillId="7" borderId="8" xfId="1" applyFont="1" applyFill="1" applyBorder="1" applyAlignment="1">
      <alignment horizontal="center" vertical="center" wrapText="1"/>
    </xf>
    <xf numFmtId="43" fontId="19" fillId="7" borderId="10" xfId="1" applyFont="1" applyFill="1" applyBorder="1" applyAlignment="1">
      <alignment horizontal="center" vertical="center" wrapText="1"/>
    </xf>
    <xf numFmtId="43" fontId="19" fillId="7" borderId="13" xfId="1" applyFont="1" applyFill="1" applyBorder="1" applyAlignment="1">
      <alignment horizontal="center" vertical="center" wrapText="1"/>
    </xf>
    <xf numFmtId="43" fontId="19" fillId="7" borderId="15" xfId="1" applyFont="1" applyFill="1" applyBorder="1" applyAlignment="1">
      <alignment horizontal="center" vertical="center" wrapText="1"/>
    </xf>
    <xf numFmtId="43" fontId="19" fillId="7" borderId="5" xfId="1" applyFont="1" applyFill="1" applyBorder="1" applyAlignment="1">
      <alignment horizontal="center" vertical="center" wrapText="1"/>
    </xf>
    <xf numFmtId="43" fontId="19" fillId="7" borderId="6" xfId="1" applyFont="1" applyFill="1" applyBorder="1" applyAlignment="1">
      <alignment horizontal="center" vertical="center" wrapText="1"/>
    </xf>
    <xf numFmtId="43" fontId="19" fillId="7" borderId="7" xfId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top" wrapText="1"/>
    </xf>
    <xf numFmtId="9" fontId="19" fillId="7" borderId="5" xfId="0" applyNumberFormat="1" applyFont="1" applyFill="1" applyBorder="1" applyAlignment="1">
      <alignment horizontal="center" vertical="center" textRotation="90" wrapText="1"/>
    </xf>
    <xf numFmtId="9" fontId="19" fillId="7" borderId="6" xfId="0" applyNumberFormat="1" applyFont="1" applyFill="1" applyBorder="1" applyAlignment="1">
      <alignment horizontal="center" vertical="center" textRotation="90" wrapText="1"/>
    </xf>
    <xf numFmtId="9" fontId="19" fillId="7" borderId="7" xfId="0" applyNumberFormat="1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9" fontId="28" fillId="3" borderId="5" xfId="0" applyNumberFormat="1" applyFont="1" applyFill="1" applyBorder="1" applyAlignment="1">
      <alignment horizontal="center" vertical="center" wrapText="1"/>
    </xf>
    <xf numFmtId="9" fontId="28" fillId="3" borderId="7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1" fontId="29" fillId="2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157"/>
  <sheetViews>
    <sheetView zoomScale="95" zoomScaleNormal="95" workbookViewId="0">
      <pane ySplit="8" topLeftCell="A128" activePane="bottomLeft" state="frozen"/>
      <selection pane="bottomLeft" activeCell="J155" sqref="J155"/>
    </sheetView>
  </sheetViews>
  <sheetFormatPr defaultColWidth="9.140625" defaultRowHeight="12.75" x14ac:dyDescent="0.2"/>
  <cols>
    <col min="1" max="1" width="7.140625" style="34" customWidth="1"/>
    <col min="2" max="2" width="6.42578125" style="34" customWidth="1"/>
    <col min="3" max="3" width="12" style="35" customWidth="1"/>
    <col min="4" max="4" width="26.28515625" style="36" customWidth="1"/>
    <col min="5" max="5" width="8.85546875" style="107" hidden="1" customWidth="1"/>
    <col min="6" max="6" width="14.140625" style="36" customWidth="1"/>
    <col min="7" max="7" width="15.140625" style="37" customWidth="1"/>
    <col min="8" max="8" width="7.28515625" style="38" customWidth="1"/>
    <col min="9" max="9" width="5" style="38" customWidth="1"/>
    <col min="10" max="10" width="5.28515625" style="36" customWidth="1"/>
    <col min="11" max="11" width="5" style="36" customWidth="1"/>
    <col min="12" max="12" width="4.42578125" style="36" customWidth="1"/>
    <col min="13" max="13" width="6" style="36" customWidth="1"/>
    <col min="14" max="14" width="7" style="36" customWidth="1"/>
    <col min="15" max="15" width="5.7109375" style="36" customWidth="1"/>
    <col min="16" max="16" width="6.42578125" style="36" customWidth="1"/>
    <col min="17" max="17" width="5.85546875" style="36" customWidth="1"/>
    <col min="18" max="18" width="10.5703125" style="36" customWidth="1"/>
    <col min="19" max="19" width="7.85546875" style="38" customWidth="1"/>
    <col min="20" max="20" width="14.28515625" style="34" customWidth="1"/>
    <col min="21" max="21" width="5.5703125" style="34" hidden="1" customWidth="1"/>
    <col min="22" max="22" width="0.7109375" style="34" hidden="1" customWidth="1"/>
    <col min="23" max="23" width="13.7109375" style="34" customWidth="1"/>
    <col min="24" max="16384" width="9.140625" style="34"/>
  </cols>
  <sheetData>
    <row r="1" spans="1:22" ht="11.25" customHeight="1" x14ac:dyDescent="0.2">
      <c r="A1" s="456" t="s">
        <v>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</row>
    <row r="2" spans="1:22" x14ac:dyDescent="0.2">
      <c r="A2" s="456" t="s">
        <v>212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</row>
    <row r="3" spans="1:22" x14ac:dyDescent="0.2">
      <c r="A3" s="456" t="s">
        <v>281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</row>
    <row r="4" spans="1:22" x14ac:dyDescent="0.2">
      <c r="A4" s="39" t="s">
        <v>174</v>
      </c>
      <c r="B4" s="40"/>
      <c r="C4" s="40"/>
      <c r="D4" s="105"/>
      <c r="E4" s="108"/>
      <c r="F4" s="41"/>
      <c r="G4" s="42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2" x14ac:dyDescent="0.2">
      <c r="A5" s="43" t="s">
        <v>213</v>
      </c>
      <c r="B5" s="39"/>
      <c r="C5" s="39"/>
      <c r="D5" s="44"/>
      <c r="E5" s="109"/>
      <c r="F5" s="45"/>
      <c r="G5" s="46"/>
      <c r="H5" s="47"/>
      <c r="I5" s="47"/>
      <c r="J5" s="45"/>
      <c r="K5" s="45"/>
      <c r="L5" s="45"/>
      <c r="M5" s="45"/>
      <c r="N5" s="45"/>
      <c r="O5" s="45"/>
      <c r="P5" s="45"/>
      <c r="Q5" s="45"/>
      <c r="R5" s="45"/>
      <c r="S5" s="47"/>
      <c r="T5" s="48"/>
    </row>
    <row r="6" spans="1:22" s="36" customFormat="1" ht="15.75" customHeight="1" x14ac:dyDescent="0.2">
      <c r="A6" s="457" t="s">
        <v>0</v>
      </c>
      <c r="B6" s="466" t="s">
        <v>191</v>
      </c>
      <c r="C6" s="467"/>
      <c r="D6" s="468"/>
      <c r="E6" s="475" t="s">
        <v>220</v>
      </c>
      <c r="F6" s="457" t="s">
        <v>285</v>
      </c>
      <c r="G6" s="478" t="s">
        <v>283</v>
      </c>
      <c r="H6" s="457" t="s">
        <v>195</v>
      </c>
      <c r="I6" s="463" t="s">
        <v>205</v>
      </c>
      <c r="J6" s="464"/>
      <c r="K6" s="464"/>
      <c r="L6" s="464"/>
      <c r="M6" s="464"/>
      <c r="N6" s="464"/>
      <c r="O6" s="464"/>
      <c r="P6" s="464"/>
      <c r="Q6" s="465"/>
      <c r="R6" s="457" t="s">
        <v>210</v>
      </c>
      <c r="S6" s="457" t="s">
        <v>1</v>
      </c>
      <c r="T6" s="457" t="s">
        <v>182</v>
      </c>
      <c r="U6" s="36">
        <v>1</v>
      </c>
      <c r="V6" s="36">
        <v>7</v>
      </c>
    </row>
    <row r="7" spans="1:22" s="36" customFormat="1" ht="16.5" customHeight="1" x14ac:dyDescent="0.2">
      <c r="A7" s="458"/>
      <c r="B7" s="469"/>
      <c r="C7" s="470"/>
      <c r="D7" s="471"/>
      <c r="E7" s="476"/>
      <c r="F7" s="458"/>
      <c r="G7" s="479"/>
      <c r="H7" s="458"/>
      <c r="I7" s="154" t="s">
        <v>196</v>
      </c>
      <c r="J7" s="154" t="s">
        <v>197</v>
      </c>
      <c r="K7" s="154" t="s">
        <v>198</v>
      </c>
      <c r="L7" s="154" t="s">
        <v>199</v>
      </c>
      <c r="M7" s="154" t="s">
        <v>200</v>
      </c>
      <c r="N7" s="154" t="s">
        <v>201</v>
      </c>
      <c r="O7" s="154" t="s">
        <v>202</v>
      </c>
      <c r="P7" s="154" t="s">
        <v>203</v>
      </c>
      <c r="Q7" s="154" t="s">
        <v>204</v>
      </c>
      <c r="R7" s="458"/>
      <c r="S7" s="458"/>
      <c r="T7" s="458"/>
      <c r="U7" s="36">
        <v>1</v>
      </c>
      <c r="V7" s="36">
        <v>7</v>
      </c>
    </row>
    <row r="8" spans="1:22" s="36" customFormat="1" ht="23.25" customHeight="1" x14ac:dyDescent="0.2">
      <c r="A8" s="459"/>
      <c r="B8" s="472"/>
      <c r="C8" s="473"/>
      <c r="D8" s="474"/>
      <c r="E8" s="477"/>
      <c r="F8" s="459"/>
      <c r="G8" s="480"/>
      <c r="H8" s="459"/>
      <c r="I8" s="154"/>
      <c r="J8" s="154"/>
      <c r="K8" s="154"/>
      <c r="L8" s="154">
        <v>0</v>
      </c>
      <c r="M8" s="154" t="s">
        <v>206</v>
      </c>
      <c r="N8" s="154" t="s">
        <v>207</v>
      </c>
      <c r="O8" s="154" t="s">
        <v>208</v>
      </c>
      <c r="P8" s="154" t="s">
        <v>209</v>
      </c>
      <c r="Q8" s="49">
        <v>1</v>
      </c>
      <c r="R8" s="459"/>
      <c r="S8" s="459"/>
      <c r="T8" s="459"/>
      <c r="U8" s="36">
        <v>1</v>
      </c>
      <c r="V8" s="36">
        <v>7</v>
      </c>
    </row>
    <row r="9" spans="1:22" ht="15" customHeight="1" x14ac:dyDescent="0.2">
      <c r="A9" s="50">
        <v>1</v>
      </c>
      <c r="B9" s="460" t="s">
        <v>185</v>
      </c>
      <c r="C9" s="461"/>
      <c r="D9" s="462"/>
      <c r="E9" s="110"/>
      <c r="F9" s="153"/>
      <c r="G9" s="51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50"/>
      <c r="U9" s="34">
        <v>1</v>
      </c>
      <c r="V9" s="34">
        <v>5</v>
      </c>
    </row>
    <row r="10" spans="1:22" ht="44.25" customHeight="1" x14ac:dyDescent="0.2">
      <c r="A10" s="52">
        <v>1.1000000000000001</v>
      </c>
      <c r="B10" s="53">
        <v>1326</v>
      </c>
      <c r="C10" s="54" t="s">
        <v>91</v>
      </c>
      <c r="D10" s="55" t="s">
        <v>102</v>
      </c>
      <c r="E10" s="158"/>
      <c r="F10" s="57"/>
      <c r="G10" s="57"/>
      <c r="H10" s="156"/>
      <c r="I10" s="156"/>
      <c r="J10" s="157"/>
      <c r="K10" s="157"/>
      <c r="L10" s="157"/>
      <c r="M10" s="157"/>
      <c r="N10" s="157"/>
      <c r="O10" s="157"/>
      <c r="P10" s="157"/>
      <c r="Q10" s="157"/>
      <c r="R10" s="157"/>
      <c r="S10" s="59">
        <v>150</v>
      </c>
      <c r="T10" s="60">
        <v>800000</v>
      </c>
      <c r="U10" s="34">
        <v>2</v>
      </c>
      <c r="V10" s="34">
        <v>7</v>
      </c>
    </row>
    <row r="11" spans="1:22" ht="42" customHeight="1" x14ac:dyDescent="0.2">
      <c r="A11" s="28">
        <v>1.2</v>
      </c>
      <c r="B11" s="61">
        <v>1326</v>
      </c>
      <c r="C11" s="54" t="s">
        <v>91</v>
      </c>
      <c r="D11" s="55" t="s">
        <v>120</v>
      </c>
      <c r="E11" s="158">
        <v>90.05</v>
      </c>
      <c r="F11" s="57"/>
      <c r="G11" s="57"/>
      <c r="H11" s="156"/>
      <c r="I11" s="156"/>
      <c r="J11" s="157"/>
      <c r="K11" s="157"/>
      <c r="L11" s="157"/>
      <c r="M11" s="157"/>
      <c r="N11" s="157"/>
      <c r="O11" s="157"/>
      <c r="P11" s="157"/>
      <c r="Q11" s="157"/>
      <c r="R11" s="157"/>
      <c r="S11" s="59">
        <v>35</v>
      </c>
      <c r="T11" s="60">
        <v>200000</v>
      </c>
    </row>
    <row r="12" spans="1:22" ht="55.5" customHeight="1" x14ac:dyDescent="0.2">
      <c r="A12" s="52">
        <v>1.3</v>
      </c>
      <c r="B12" s="61">
        <v>1327</v>
      </c>
      <c r="C12" s="54" t="s">
        <v>3</v>
      </c>
      <c r="D12" s="55" t="s">
        <v>176</v>
      </c>
      <c r="E12" s="158">
        <v>218.75</v>
      </c>
      <c r="F12" s="57"/>
      <c r="G12" s="57"/>
      <c r="H12" s="156"/>
      <c r="I12" s="156"/>
      <c r="J12" s="157"/>
      <c r="K12" s="157"/>
      <c r="L12" s="157"/>
      <c r="M12" s="157"/>
      <c r="N12" s="157"/>
      <c r="O12" s="157"/>
      <c r="P12" s="157"/>
      <c r="Q12" s="157"/>
      <c r="R12" s="157"/>
      <c r="S12" s="59">
        <v>80</v>
      </c>
      <c r="T12" s="62">
        <v>500000</v>
      </c>
    </row>
    <row r="13" spans="1:22" ht="55.5" customHeight="1" x14ac:dyDescent="0.2">
      <c r="A13" s="28">
        <v>1.4</v>
      </c>
      <c r="B13" s="61">
        <v>1327</v>
      </c>
      <c r="C13" s="54" t="s">
        <v>3</v>
      </c>
      <c r="D13" s="55" t="s">
        <v>121</v>
      </c>
      <c r="E13" s="158">
        <v>189.75</v>
      </c>
      <c r="F13" s="57"/>
      <c r="G13" s="57"/>
      <c r="H13" s="156"/>
      <c r="I13" s="156"/>
      <c r="J13" s="157"/>
      <c r="K13" s="157"/>
      <c r="L13" s="157"/>
      <c r="M13" s="157"/>
      <c r="N13" s="157"/>
      <c r="O13" s="157"/>
      <c r="P13" s="157"/>
      <c r="Q13" s="157"/>
      <c r="R13" s="157"/>
      <c r="S13" s="59">
        <v>300</v>
      </c>
      <c r="T13" s="60">
        <v>500000</v>
      </c>
    </row>
    <row r="14" spans="1:22" ht="56.25" customHeight="1" x14ac:dyDescent="0.2">
      <c r="A14" s="52">
        <v>1.5</v>
      </c>
      <c r="B14" s="61">
        <v>1328</v>
      </c>
      <c r="C14" s="54" t="s">
        <v>89</v>
      </c>
      <c r="D14" s="55" t="s">
        <v>157</v>
      </c>
      <c r="E14" s="158">
        <v>153.5</v>
      </c>
      <c r="F14" s="57"/>
      <c r="G14" s="57"/>
      <c r="H14" s="156"/>
      <c r="I14" s="156"/>
      <c r="J14" s="157"/>
      <c r="K14" s="157"/>
      <c r="L14" s="157"/>
      <c r="M14" s="157"/>
      <c r="N14" s="157"/>
      <c r="O14" s="157"/>
      <c r="P14" s="157"/>
      <c r="Q14" s="157"/>
      <c r="R14" s="157"/>
      <c r="S14" s="59">
        <v>150</v>
      </c>
      <c r="T14" s="60">
        <v>500000</v>
      </c>
    </row>
    <row r="15" spans="1:22" ht="41.25" customHeight="1" x14ac:dyDescent="0.2">
      <c r="A15" s="28">
        <v>1.6</v>
      </c>
      <c r="B15" s="61">
        <v>1330</v>
      </c>
      <c r="C15" s="63" t="s">
        <v>62</v>
      </c>
      <c r="D15" s="55" t="s">
        <v>153</v>
      </c>
      <c r="E15" s="158">
        <v>198</v>
      </c>
      <c r="F15" s="57"/>
      <c r="G15" s="57"/>
      <c r="H15" s="156"/>
      <c r="I15" s="156"/>
      <c r="J15" s="157"/>
      <c r="K15" s="157"/>
      <c r="L15" s="157"/>
      <c r="M15" s="157"/>
      <c r="N15" s="157"/>
      <c r="O15" s="157"/>
      <c r="P15" s="157"/>
      <c r="Q15" s="157"/>
      <c r="R15" s="157"/>
      <c r="S15" s="59">
        <v>700</v>
      </c>
      <c r="T15" s="60">
        <v>500000</v>
      </c>
    </row>
    <row r="16" spans="1:22" ht="34.5" customHeight="1" x14ac:dyDescent="0.2">
      <c r="A16" s="52">
        <v>1.7</v>
      </c>
      <c r="B16" s="61">
        <v>1331</v>
      </c>
      <c r="C16" s="54" t="s">
        <v>28</v>
      </c>
      <c r="D16" s="55" t="s">
        <v>175</v>
      </c>
      <c r="E16" s="158">
        <v>238.5</v>
      </c>
      <c r="F16" s="57"/>
      <c r="G16" s="57"/>
      <c r="H16" s="156"/>
      <c r="I16" s="156"/>
      <c r="J16" s="157"/>
      <c r="K16" s="157"/>
      <c r="L16" s="157"/>
      <c r="M16" s="157"/>
      <c r="N16" s="157"/>
      <c r="O16" s="157"/>
      <c r="P16" s="157"/>
      <c r="Q16" s="157"/>
      <c r="R16" s="157"/>
      <c r="S16" s="59">
        <v>24</v>
      </c>
      <c r="T16" s="60">
        <v>500000</v>
      </c>
    </row>
    <row r="17" spans="1:21" ht="44.25" customHeight="1" x14ac:dyDescent="0.2">
      <c r="A17" s="28">
        <v>1.8</v>
      </c>
      <c r="B17" s="61">
        <v>1331</v>
      </c>
      <c r="C17" s="54" t="s">
        <v>28</v>
      </c>
      <c r="D17" s="55" t="s">
        <v>124</v>
      </c>
      <c r="E17" s="158">
        <v>190</v>
      </c>
      <c r="F17" s="57"/>
      <c r="G17" s="57"/>
      <c r="H17" s="156"/>
      <c r="I17" s="156"/>
      <c r="J17" s="157"/>
      <c r="K17" s="157"/>
      <c r="L17" s="157"/>
      <c r="M17" s="157"/>
      <c r="N17" s="157"/>
      <c r="O17" s="157"/>
      <c r="P17" s="157"/>
      <c r="Q17" s="157"/>
      <c r="R17" s="157"/>
      <c r="S17" s="59">
        <v>65</v>
      </c>
      <c r="T17" s="60">
        <v>500000</v>
      </c>
    </row>
    <row r="18" spans="1:21" ht="84" customHeight="1" x14ac:dyDescent="0.2">
      <c r="A18" s="52">
        <v>1.9</v>
      </c>
      <c r="B18" s="61">
        <v>1332</v>
      </c>
      <c r="C18" s="54" t="s">
        <v>88</v>
      </c>
      <c r="D18" s="55" t="s">
        <v>181</v>
      </c>
      <c r="E18" s="158">
        <v>329.5</v>
      </c>
      <c r="F18" s="57"/>
      <c r="G18" s="57"/>
      <c r="H18" s="156"/>
      <c r="I18" s="156"/>
      <c r="J18" s="157"/>
      <c r="K18" s="157"/>
      <c r="L18" s="157"/>
      <c r="M18" s="157"/>
      <c r="N18" s="157"/>
      <c r="O18" s="157"/>
      <c r="P18" s="157"/>
      <c r="Q18" s="157"/>
      <c r="R18" s="157"/>
      <c r="S18" s="59">
        <v>150</v>
      </c>
      <c r="T18" s="60">
        <v>1000000</v>
      </c>
    </row>
    <row r="19" spans="1:21" ht="58.5" customHeight="1" x14ac:dyDescent="0.2">
      <c r="A19" s="20">
        <v>1.1000000000000001</v>
      </c>
      <c r="B19" s="61">
        <v>1333</v>
      </c>
      <c r="C19" s="54" t="s">
        <v>87</v>
      </c>
      <c r="D19" s="55" t="s">
        <v>122</v>
      </c>
      <c r="E19" s="158">
        <v>197.75</v>
      </c>
      <c r="F19" s="57"/>
      <c r="G19" s="57"/>
      <c r="H19" s="156"/>
      <c r="I19" s="156"/>
      <c r="J19" s="157"/>
      <c r="K19" s="157"/>
      <c r="L19" s="157"/>
      <c r="M19" s="157"/>
      <c r="N19" s="157"/>
      <c r="O19" s="157"/>
      <c r="P19" s="157"/>
      <c r="Q19" s="157"/>
      <c r="R19" s="157"/>
      <c r="S19" s="59">
        <v>75</v>
      </c>
      <c r="T19" s="60">
        <v>500000</v>
      </c>
    </row>
    <row r="20" spans="1:21" ht="51" x14ac:dyDescent="0.2">
      <c r="A20" s="64">
        <v>1.1100000000000001</v>
      </c>
      <c r="B20" s="61">
        <v>1333</v>
      </c>
      <c r="C20" s="54" t="s">
        <v>87</v>
      </c>
      <c r="D20" s="55" t="s">
        <v>99</v>
      </c>
      <c r="E20" s="158">
        <v>178</v>
      </c>
      <c r="F20" s="57"/>
      <c r="G20" s="57"/>
      <c r="H20" s="156"/>
      <c r="I20" s="156"/>
      <c r="J20" s="157"/>
      <c r="K20" s="157"/>
      <c r="L20" s="157"/>
      <c r="M20" s="157"/>
      <c r="N20" s="157"/>
      <c r="O20" s="157"/>
      <c r="P20" s="157"/>
      <c r="Q20" s="157"/>
      <c r="R20" s="157"/>
      <c r="S20" s="59">
        <v>150</v>
      </c>
      <c r="T20" s="60">
        <v>500000</v>
      </c>
    </row>
    <row r="21" spans="1:21" ht="27" customHeight="1" x14ac:dyDescent="0.2">
      <c r="A21" s="20">
        <v>1.1200000000000001</v>
      </c>
      <c r="B21" s="61">
        <v>1334</v>
      </c>
      <c r="C21" s="54" t="s">
        <v>6</v>
      </c>
      <c r="D21" s="55" t="s">
        <v>123</v>
      </c>
      <c r="E21" s="158">
        <v>174.5</v>
      </c>
      <c r="F21" s="57"/>
      <c r="G21" s="57"/>
      <c r="H21" s="156"/>
      <c r="I21" s="156"/>
      <c r="J21" s="157"/>
      <c r="K21" s="157"/>
      <c r="L21" s="157"/>
      <c r="M21" s="157"/>
      <c r="N21" s="157"/>
      <c r="O21" s="157"/>
      <c r="P21" s="157"/>
      <c r="Q21" s="157"/>
      <c r="R21" s="157"/>
      <c r="S21" s="59">
        <v>20</v>
      </c>
      <c r="T21" s="60">
        <v>400000</v>
      </c>
    </row>
    <row r="22" spans="1:21" ht="27" customHeight="1" x14ac:dyDescent="0.2">
      <c r="A22" s="64">
        <v>1.1299999999999999</v>
      </c>
      <c r="B22" s="61">
        <v>1334</v>
      </c>
      <c r="C22" s="54" t="s">
        <v>6</v>
      </c>
      <c r="D22" s="55" t="s">
        <v>125</v>
      </c>
      <c r="E22" s="158">
        <v>214</v>
      </c>
      <c r="F22" s="57"/>
      <c r="G22" s="57"/>
      <c r="H22" s="156"/>
      <c r="I22" s="156"/>
      <c r="J22" s="157"/>
      <c r="K22" s="157"/>
      <c r="L22" s="157"/>
      <c r="M22" s="157"/>
      <c r="N22" s="157"/>
      <c r="O22" s="157"/>
      <c r="P22" s="157"/>
      <c r="Q22" s="157"/>
      <c r="R22" s="157"/>
      <c r="S22" s="59">
        <v>10</v>
      </c>
      <c r="T22" s="60">
        <v>200000</v>
      </c>
    </row>
    <row r="23" spans="1:21" ht="59.25" customHeight="1" x14ac:dyDescent="0.2">
      <c r="A23" s="20">
        <v>1.1399999999999999</v>
      </c>
      <c r="B23" s="61">
        <v>1335</v>
      </c>
      <c r="C23" s="54" t="s">
        <v>30</v>
      </c>
      <c r="D23" s="55" t="s">
        <v>31</v>
      </c>
      <c r="E23" s="159"/>
      <c r="F23" s="57"/>
      <c r="G23" s="57"/>
      <c r="H23" s="156"/>
      <c r="I23" s="156"/>
      <c r="J23" s="157"/>
      <c r="K23" s="157"/>
      <c r="L23" s="157"/>
      <c r="M23" s="157"/>
      <c r="N23" s="157"/>
      <c r="O23" s="157"/>
      <c r="P23" s="157"/>
      <c r="Q23" s="157"/>
      <c r="R23" s="157"/>
      <c r="S23" s="59">
        <v>20</v>
      </c>
      <c r="T23" s="60">
        <v>500000</v>
      </c>
    </row>
    <row r="24" spans="1:21" ht="54.75" customHeight="1" x14ac:dyDescent="0.2">
      <c r="A24" s="64">
        <v>1.1499999999999999</v>
      </c>
      <c r="B24" s="61">
        <v>1337</v>
      </c>
      <c r="C24" s="54" t="s">
        <v>13</v>
      </c>
      <c r="D24" s="55" t="s">
        <v>126</v>
      </c>
      <c r="E24" s="158">
        <v>216.5</v>
      </c>
      <c r="F24" s="57"/>
      <c r="G24" s="57"/>
      <c r="H24" s="156"/>
      <c r="I24" s="156"/>
      <c r="J24" s="157"/>
      <c r="K24" s="157"/>
      <c r="L24" s="157"/>
      <c r="M24" s="157"/>
      <c r="N24" s="157"/>
      <c r="O24" s="157"/>
      <c r="P24" s="157"/>
      <c r="Q24" s="157"/>
      <c r="R24" s="157"/>
      <c r="S24" s="59">
        <v>14</v>
      </c>
      <c r="T24" s="60">
        <v>500000</v>
      </c>
    </row>
    <row r="25" spans="1:21" ht="30.75" customHeight="1" x14ac:dyDescent="0.2">
      <c r="A25" s="20">
        <v>1.1599999999999999</v>
      </c>
      <c r="B25" s="61">
        <v>1337</v>
      </c>
      <c r="C25" s="75" t="s">
        <v>13</v>
      </c>
      <c r="D25" s="55" t="s">
        <v>248</v>
      </c>
      <c r="E25" s="158">
        <v>226.75</v>
      </c>
      <c r="F25" s="57"/>
      <c r="G25" s="57"/>
      <c r="H25" s="156"/>
      <c r="I25" s="156"/>
      <c r="J25" s="157"/>
      <c r="K25" s="157"/>
      <c r="L25" s="157"/>
      <c r="M25" s="157"/>
      <c r="N25" s="157"/>
      <c r="O25" s="157"/>
      <c r="P25" s="157"/>
      <c r="Q25" s="157"/>
      <c r="R25" s="157"/>
      <c r="S25" s="59">
        <v>10</v>
      </c>
      <c r="T25" s="60">
        <v>500000</v>
      </c>
      <c r="U25" s="34">
        <v>1</v>
      </c>
    </row>
    <row r="26" spans="1:21" ht="31.5" customHeight="1" x14ac:dyDescent="0.2">
      <c r="A26" s="64">
        <v>1.17</v>
      </c>
      <c r="B26" s="61">
        <v>1338</v>
      </c>
      <c r="C26" s="54" t="s">
        <v>5</v>
      </c>
      <c r="D26" s="55" t="s">
        <v>127</v>
      </c>
      <c r="E26" s="158">
        <v>396.25</v>
      </c>
      <c r="F26" s="57"/>
      <c r="G26" s="57"/>
      <c r="H26" s="156"/>
      <c r="I26" s="156"/>
      <c r="J26" s="157"/>
      <c r="K26" s="157"/>
      <c r="L26" s="157"/>
      <c r="M26" s="157"/>
      <c r="N26" s="157"/>
      <c r="O26" s="157"/>
      <c r="P26" s="157"/>
      <c r="Q26" s="157"/>
      <c r="R26" s="157"/>
      <c r="S26" s="59">
        <v>250</v>
      </c>
      <c r="T26" s="60">
        <v>1000000</v>
      </c>
    </row>
    <row r="27" spans="1:21" ht="27" customHeight="1" x14ac:dyDescent="0.2">
      <c r="A27" s="20">
        <v>1.18</v>
      </c>
      <c r="B27" s="61">
        <v>1339</v>
      </c>
      <c r="C27" s="54" t="s">
        <v>86</v>
      </c>
      <c r="D27" s="55" t="s">
        <v>115</v>
      </c>
      <c r="E27" s="158">
        <v>238</v>
      </c>
      <c r="F27" s="57"/>
      <c r="G27" s="57"/>
      <c r="H27" s="156"/>
      <c r="I27" s="156"/>
      <c r="J27" s="157"/>
      <c r="K27" s="157"/>
      <c r="L27" s="157"/>
      <c r="M27" s="157"/>
      <c r="N27" s="157"/>
      <c r="O27" s="157"/>
      <c r="P27" s="157"/>
      <c r="Q27" s="157"/>
      <c r="R27" s="157"/>
      <c r="S27" s="59">
        <v>60</v>
      </c>
      <c r="T27" s="60">
        <v>500000</v>
      </c>
    </row>
    <row r="28" spans="1:21" ht="41.25" customHeight="1" x14ac:dyDescent="0.2">
      <c r="A28" s="64">
        <v>1.19</v>
      </c>
      <c r="B28" s="61">
        <v>1339</v>
      </c>
      <c r="C28" s="54" t="s">
        <v>86</v>
      </c>
      <c r="D28" s="55" t="s">
        <v>164</v>
      </c>
      <c r="E28" s="158">
        <v>139.25</v>
      </c>
      <c r="F28" s="57"/>
      <c r="G28" s="57"/>
      <c r="H28" s="156"/>
      <c r="I28" s="156"/>
      <c r="J28" s="157"/>
      <c r="K28" s="157"/>
      <c r="L28" s="157"/>
      <c r="M28" s="157"/>
      <c r="N28" s="157"/>
      <c r="O28" s="157"/>
      <c r="P28" s="157"/>
      <c r="Q28" s="157"/>
      <c r="R28" s="157"/>
      <c r="S28" s="59">
        <v>15</v>
      </c>
      <c r="T28" s="60">
        <v>300000</v>
      </c>
    </row>
    <row r="29" spans="1:21" ht="57.75" customHeight="1" x14ac:dyDescent="0.2">
      <c r="A29" s="20">
        <v>1.2</v>
      </c>
      <c r="B29" s="61">
        <v>1340</v>
      </c>
      <c r="C29" s="54" t="s">
        <v>85</v>
      </c>
      <c r="D29" s="55" t="s">
        <v>105</v>
      </c>
      <c r="E29" s="158">
        <v>162</v>
      </c>
      <c r="F29" s="57"/>
      <c r="G29" s="57"/>
      <c r="H29" s="156"/>
      <c r="I29" s="156"/>
      <c r="J29" s="157"/>
      <c r="K29" s="157"/>
      <c r="L29" s="157"/>
      <c r="M29" s="157"/>
      <c r="N29" s="157"/>
      <c r="O29" s="157"/>
      <c r="P29" s="157"/>
      <c r="Q29" s="157"/>
      <c r="R29" s="157"/>
      <c r="S29" s="59">
        <v>130</v>
      </c>
      <c r="T29" s="60">
        <v>500000</v>
      </c>
    </row>
    <row r="30" spans="1:21" ht="53.25" customHeight="1" x14ac:dyDescent="0.2">
      <c r="A30" s="64">
        <v>1.21</v>
      </c>
      <c r="B30" s="61">
        <v>1340</v>
      </c>
      <c r="C30" s="54" t="s">
        <v>85</v>
      </c>
      <c r="D30" s="55" t="s">
        <v>106</v>
      </c>
      <c r="E30" s="158">
        <v>187.5</v>
      </c>
      <c r="F30" s="57"/>
      <c r="G30" s="57"/>
      <c r="H30" s="156"/>
      <c r="I30" s="156"/>
      <c r="J30" s="157"/>
      <c r="K30" s="157"/>
      <c r="L30" s="157"/>
      <c r="M30" s="157"/>
      <c r="N30" s="157"/>
      <c r="O30" s="157"/>
      <c r="P30" s="157"/>
      <c r="Q30" s="157"/>
      <c r="R30" s="157"/>
      <c r="S30" s="59">
        <v>550</v>
      </c>
      <c r="T30" s="60">
        <v>500000</v>
      </c>
    </row>
    <row r="31" spans="1:21" ht="54" customHeight="1" x14ac:dyDescent="0.2">
      <c r="A31" s="20">
        <v>1.22</v>
      </c>
      <c r="B31" s="61">
        <v>1341</v>
      </c>
      <c r="C31" s="65" t="s">
        <v>84</v>
      </c>
      <c r="D31" s="66" t="s">
        <v>130</v>
      </c>
      <c r="E31" s="158">
        <v>190.75</v>
      </c>
      <c r="F31" s="57"/>
      <c r="G31" s="57"/>
      <c r="H31" s="156"/>
      <c r="I31" s="156"/>
      <c r="J31" s="157"/>
      <c r="K31" s="157"/>
      <c r="L31" s="157"/>
      <c r="M31" s="157"/>
      <c r="N31" s="157"/>
      <c r="O31" s="157"/>
      <c r="P31" s="157"/>
      <c r="Q31" s="157"/>
      <c r="R31" s="157"/>
      <c r="S31" s="59">
        <v>22</v>
      </c>
      <c r="T31" s="60">
        <v>500000</v>
      </c>
    </row>
    <row r="32" spans="1:21" ht="38.25" x14ac:dyDescent="0.2">
      <c r="A32" s="64">
        <v>1.23</v>
      </c>
      <c r="B32" s="61">
        <v>1341</v>
      </c>
      <c r="C32" s="65" t="s">
        <v>84</v>
      </c>
      <c r="D32" s="66" t="s">
        <v>131</v>
      </c>
      <c r="E32" s="158">
        <v>205.5</v>
      </c>
      <c r="F32" s="57"/>
      <c r="G32" s="57"/>
      <c r="H32" s="156"/>
      <c r="I32" s="156"/>
      <c r="J32" s="157"/>
      <c r="K32" s="157"/>
      <c r="L32" s="157"/>
      <c r="M32" s="157"/>
      <c r="N32" s="157"/>
      <c r="O32" s="157"/>
      <c r="P32" s="157"/>
      <c r="Q32" s="157"/>
      <c r="R32" s="157"/>
      <c r="S32" s="59">
        <v>15</v>
      </c>
      <c r="T32" s="60">
        <v>500000</v>
      </c>
    </row>
    <row r="33" spans="1:22" ht="51" x14ac:dyDescent="0.2">
      <c r="A33" s="20">
        <v>1.24</v>
      </c>
      <c r="B33" s="61">
        <v>1342</v>
      </c>
      <c r="C33" s="54" t="s">
        <v>83</v>
      </c>
      <c r="D33" s="55" t="s">
        <v>129</v>
      </c>
      <c r="E33" s="158">
        <v>237.5</v>
      </c>
      <c r="F33" s="57"/>
      <c r="G33" s="57"/>
      <c r="H33" s="156"/>
      <c r="I33" s="156"/>
      <c r="J33" s="157"/>
      <c r="K33" s="157"/>
      <c r="L33" s="157"/>
      <c r="M33" s="157"/>
      <c r="N33" s="157"/>
      <c r="O33" s="157"/>
      <c r="P33" s="157"/>
      <c r="Q33" s="157"/>
      <c r="R33" s="157"/>
      <c r="S33" s="59">
        <v>1800</v>
      </c>
      <c r="T33" s="60">
        <v>1000000</v>
      </c>
    </row>
    <row r="34" spans="1:22" ht="41.25" customHeight="1" x14ac:dyDescent="0.2">
      <c r="A34" s="64">
        <v>1.25</v>
      </c>
      <c r="B34" s="61">
        <v>1343</v>
      </c>
      <c r="C34" s="54" t="s">
        <v>42</v>
      </c>
      <c r="D34" s="55" t="s">
        <v>43</v>
      </c>
      <c r="E34" s="158">
        <v>238</v>
      </c>
      <c r="F34" s="57"/>
      <c r="G34" s="57"/>
      <c r="H34" s="156"/>
      <c r="I34" s="156"/>
      <c r="J34" s="157"/>
      <c r="K34" s="157"/>
      <c r="L34" s="157"/>
      <c r="M34" s="157"/>
      <c r="N34" s="157"/>
      <c r="O34" s="157"/>
      <c r="P34" s="157"/>
      <c r="Q34" s="157"/>
      <c r="R34" s="157"/>
      <c r="S34" s="59">
        <v>234</v>
      </c>
      <c r="T34" s="60">
        <v>500000</v>
      </c>
    </row>
    <row r="35" spans="1:22" ht="58.5" customHeight="1" x14ac:dyDescent="0.2">
      <c r="A35" s="20">
        <v>1.26</v>
      </c>
      <c r="B35" s="61">
        <v>1343</v>
      </c>
      <c r="C35" s="54" t="s">
        <v>42</v>
      </c>
      <c r="D35" s="55" t="s">
        <v>44</v>
      </c>
      <c r="E35" s="158">
        <v>180.25</v>
      </c>
      <c r="F35" s="57"/>
      <c r="G35" s="57"/>
      <c r="H35" s="156"/>
      <c r="I35" s="156"/>
      <c r="J35" s="157"/>
      <c r="K35" s="157"/>
      <c r="L35" s="157"/>
      <c r="M35" s="157"/>
      <c r="N35" s="157"/>
      <c r="O35" s="157"/>
      <c r="P35" s="157"/>
      <c r="Q35" s="157"/>
      <c r="R35" s="157"/>
      <c r="S35" s="59">
        <v>234</v>
      </c>
      <c r="T35" s="60">
        <v>500000</v>
      </c>
    </row>
    <row r="36" spans="1:22" ht="31.5" customHeight="1" x14ac:dyDescent="0.2">
      <c r="A36" s="64">
        <v>1.27</v>
      </c>
      <c r="B36" s="61">
        <v>1344</v>
      </c>
      <c r="C36" s="54" t="s">
        <v>82</v>
      </c>
      <c r="D36" s="55" t="s">
        <v>95</v>
      </c>
      <c r="E36" s="158">
        <v>238</v>
      </c>
      <c r="F36" s="57"/>
      <c r="G36" s="57"/>
      <c r="H36" s="156"/>
      <c r="I36" s="156"/>
      <c r="J36" s="157"/>
      <c r="K36" s="157"/>
      <c r="L36" s="157"/>
      <c r="M36" s="157"/>
      <c r="N36" s="157"/>
      <c r="O36" s="157"/>
      <c r="P36" s="157"/>
      <c r="Q36" s="157"/>
      <c r="R36" s="157"/>
      <c r="S36" s="59">
        <v>75</v>
      </c>
      <c r="T36" s="60">
        <v>500000</v>
      </c>
    </row>
    <row r="37" spans="1:22" ht="69.75" customHeight="1" x14ac:dyDescent="0.2">
      <c r="A37" s="20">
        <v>1.28</v>
      </c>
      <c r="B37" s="61">
        <v>1344</v>
      </c>
      <c r="C37" s="54" t="s">
        <v>82</v>
      </c>
      <c r="D37" s="55" t="s">
        <v>96</v>
      </c>
      <c r="E37" s="158">
        <v>190.25</v>
      </c>
      <c r="F37" s="57"/>
      <c r="G37" s="57"/>
      <c r="H37" s="156"/>
      <c r="I37" s="156"/>
      <c r="J37" s="157"/>
      <c r="K37" s="157"/>
      <c r="L37" s="157"/>
      <c r="M37" s="157"/>
      <c r="N37" s="157"/>
      <c r="O37" s="157"/>
      <c r="P37" s="157"/>
      <c r="Q37" s="157"/>
      <c r="R37" s="157"/>
      <c r="S37" s="59">
        <v>250</v>
      </c>
      <c r="T37" s="60">
        <v>500000</v>
      </c>
    </row>
    <row r="38" spans="1:22" ht="44.25" customHeight="1" x14ac:dyDescent="0.2">
      <c r="A38" s="64">
        <v>1.29</v>
      </c>
      <c r="B38" s="61">
        <v>1345</v>
      </c>
      <c r="C38" s="54" t="s">
        <v>81</v>
      </c>
      <c r="D38" s="55" t="s">
        <v>100</v>
      </c>
      <c r="E38" s="158">
        <v>278.5</v>
      </c>
      <c r="F38" s="57"/>
      <c r="G38" s="57"/>
      <c r="H38" s="156"/>
      <c r="I38" s="156"/>
      <c r="J38" s="157"/>
      <c r="K38" s="157"/>
      <c r="L38" s="157"/>
      <c r="M38" s="157"/>
      <c r="N38" s="157"/>
      <c r="O38" s="157"/>
      <c r="P38" s="157"/>
      <c r="Q38" s="157"/>
      <c r="R38" s="157"/>
      <c r="S38" s="59">
        <v>190</v>
      </c>
      <c r="T38" s="60">
        <v>600000</v>
      </c>
    </row>
    <row r="39" spans="1:22" ht="60.75" customHeight="1" x14ac:dyDescent="0.2">
      <c r="A39" s="20">
        <v>1.3</v>
      </c>
      <c r="B39" s="61">
        <v>1345</v>
      </c>
      <c r="C39" s="54" t="s">
        <v>81</v>
      </c>
      <c r="D39" s="55" t="s">
        <v>132</v>
      </c>
      <c r="E39" s="158">
        <v>184</v>
      </c>
      <c r="F39" s="57"/>
      <c r="G39" s="57"/>
      <c r="H39" s="156"/>
      <c r="I39" s="156"/>
      <c r="J39" s="157"/>
      <c r="K39" s="157"/>
      <c r="L39" s="157"/>
      <c r="M39" s="157"/>
      <c r="N39" s="157"/>
      <c r="O39" s="157"/>
      <c r="P39" s="157"/>
      <c r="Q39" s="157"/>
      <c r="R39" s="157"/>
      <c r="S39" s="59">
        <v>180</v>
      </c>
      <c r="T39" s="60">
        <v>400000</v>
      </c>
    </row>
    <row r="40" spans="1:22" ht="27.75" customHeight="1" x14ac:dyDescent="0.2">
      <c r="A40" s="64">
        <v>1.31</v>
      </c>
      <c r="B40" s="61">
        <v>1346</v>
      </c>
      <c r="C40" s="54" t="s">
        <v>80</v>
      </c>
      <c r="D40" s="66" t="s">
        <v>159</v>
      </c>
      <c r="E40" s="158">
        <v>238.25</v>
      </c>
      <c r="F40" s="57"/>
      <c r="G40" s="57"/>
      <c r="H40" s="156"/>
      <c r="I40" s="156"/>
      <c r="J40" s="157"/>
      <c r="K40" s="157"/>
      <c r="L40" s="157"/>
      <c r="M40" s="157"/>
      <c r="N40" s="157"/>
      <c r="O40" s="157"/>
      <c r="P40" s="157"/>
      <c r="Q40" s="157"/>
      <c r="R40" s="157"/>
      <c r="S40" s="59">
        <v>20</v>
      </c>
      <c r="T40" s="60">
        <v>500000</v>
      </c>
    </row>
    <row r="41" spans="1:22" ht="44.25" customHeight="1" x14ac:dyDescent="0.2">
      <c r="A41" s="20">
        <v>1.32</v>
      </c>
      <c r="B41" s="61">
        <v>1346</v>
      </c>
      <c r="C41" s="54" t="s">
        <v>80</v>
      </c>
      <c r="D41" s="66" t="s">
        <v>158</v>
      </c>
      <c r="E41" s="158">
        <v>187</v>
      </c>
      <c r="F41" s="57"/>
      <c r="G41" s="57"/>
      <c r="H41" s="156"/>
      <c r="I41" s="156"/>
      <c r="J41" s="157"/>
      <c r="K41" s="157"/>
      <c r="L41" s="157"/>
      <c r="M41" s="157"/>
      <c r="N41" s="157"/>
      <c r="O41" s="157"/>
      <c r="P41" s="157"/>
      <c r="Q41" s="157"/>
      <c r="R41" s="157"/>
      <c r="S41" s="59">
        <v>48</v>
      </c>
      <c r="T41" s="60">
        <v>500000</v>
      </c>
    </row>
    <row r="42" spans="1:22" ht="54" customHeight="1" x14ac:dyDescent="0.2">
      <c r="A42" s="64">
        <v>1.33</v>
      </c>
      <c r="B42" s="61">
        <v>1347</v>
      </c>
      <c r="C42" s="54" t="s">
        <v>79</v>
      </c>
      <c r="D42" s="55" t="s">
        <v>133</v>
      </c>
      <c r="E42" s="158">
        <v>218.5</v>
      </c>
      <c r="F42" s="57"/>
      <c r="G42" s="57"/>
      <c r="H42" s="156"/>
      <c r="I42" s="156"/>
      <c r="J42" s="157"/>
      <c r="K42" s="157"/>
      <c r="L42" s="157"/>
      <c r="M42" s="157"/>
      <c r="N42" s="157"/>
      <c r="O42" s="157"/>
      <c r="P42" s="157"/>
      <c r="Q42" s="157"/>
      <c r="R42" s="157"/>
      <c r="S42" s="59">
        <v>200</v>
      </c>
      <c r="T42" s="60">
        <v>500000</v>
      </c>
    </row>
    <row r="43" spans="1:22" ht="63.75" x14ac:dyDescent="0.2">
      <c r="A43" s="20">
        <v>1.34</v>
      </c>
      <c r="B43" s="61">
        <v>1347</v>
      </c>
      <c r="C43" s="54" t="s">
        <v>79</v>
      </c>
      <c r="D43" s="55" t="s">
        <v>97</v>
      </c>
      <c r="E43" s="158">
        <v>238.25</v>
      </c>
      <c r="F43" s="57"/>
      <c r="G43" s="57"/>
      <c r="H43" s="156"/>
      <c r="I43" s="156"/>
      <c r="J43" s="157"/>
      <c r="K43" s="157"/>
      <c r="L43" s="157"/>
      <c r="M43" s="157"/>
      <c r="N43" s="157"/>
      <c r="O43" s="157"/>
      <c r="P43" s="157"/>
      <c r="Q43" s="157"/>
      <c r="R43" s="157"/>
      <c r="S43" s="59">
        <v>350</v>
      </c>
      <c r="T43" s="60">
        <v>500000</v>
      </c>
    </row>
    <row r="44" spans="1:22" ht="42" customHeight="1" x14ac:dyDescent="0.2">
      <c r="A44" s="64">
        <v>1.35</v>
      </c>
      <c r="B44" s="61">
        <v>1348</v>
      </c>
      <c r="C44" s="54" t="s">
        <v>50</v>
      </c>
      <c r="D44" s="55" t="s">
        <v>173</v>
      </c>
      <c r="E44" s="158">
        <v>987</v>
      </c>
      <c r="F44" s="57"/>
      <c r="G44" s="57"/>
      <c r="H44" s="156"/>
      <c r="I44" s="156"/>
      <c r="J44" s="157"/>
      <c r="K44" s="157"/>
      <c r="L44" s="157"/>
      <c r="M44" s="157"/>
      <c r="N44" s="157"/>
      <c r="O44" s="157"/>
      <c r="P44" s="157"/>
      <c r="Q44" s="157"/>
      <c r="R44" s="157"/>
      <c r="S44" s="59">
        <v>120</v>
      </c>
      <c r="T44" s="60">
        <v>1000000</v>
      </c>
    </row>
    <row r="45" spans="1:22" ht="30" customHeight="1" x14ac:dyDescent="0.2">
      <c r="A45" s="20">
        <v>1.36</v>
      </c>
      <c r="B45" s="61">
        <v>1349</v>
      </c>
      <c r="C45" s="54" t="s">
        <v>40</v>
      </c>
      <c r="D45" s="55" t="s">
        <v>134</v>
      </c>
      <c r="E45" s="158">
        <v>440</v>
      </c>
      <c r="F45" s="57"/>
      <c r="G45" s="57"/>
      <c r="H45" s="156"/>
      <c r="I45" s="156"/>
      <c r="J45" s="157"/>
      <c r="K45" s="157"/>
      <c r="L45" s="157"/>
      <c r="M45" s="157"/>
      <c r="N45" s="157"/>
      <c r="O45" s="157"/>
      <c r="P45" s="157"/>
      <c r="Q45" s="157"/>
      <c r="R45" s="157"/>
      <c r="S45" s="59">
        <v>100</v>
      </c>
      <c r="T45" s="60">
        <v>1000000</v>
      </c>
    </row>
    <row r="46" spans="1:22" ht="59.25" customHeight="1" x14ac:dyDescent="0.2">
      <c r="A46" s="64">
        <v>1.37</v>
      </c>
      <c r="B46" s="61">
        <v>1350</v>
      </c>
      <c r="C46" s="54" t="s">
        <v>78</v>
      </c>
      <c r="D46" s="68" t="s">
        <v>178</v>
      </c>
      <c r="E46" s="158">
        <v>142.25</v>
      </c>
      <c r="F46" s="57"/>
      <c r="G46" s="57"/>
      <c r="H46" s="156"/>
      <c r="I46" s="156"/>
      <c r="J46" s="157"/>
      <c r="K46" s="157"/>
      <c r="L46" s="157"/>
      <c r="M46" s="157"/>
      <c r="N46" s="157"/>
      <c r="O46" s="157"/>
      <c r="P46" s="157"/>
      <c r="Q46" s="157"/>
      <c r="R46" s="157"/>
      <c r="S46" s="59">
        <v>470</v>
      </c>
      <c r="T46" s="60">
        <v>500000</v>
      </c>
    </row>
    <row r="47" spans="1:22" ht="55.5" customHeight="1" x14ac:dyDescent="0.2">
      <c r="A47" s="20">
        <v>1.38</v>
      </c>
      <c r="B47" s="61">
        <v>1350</v>
      </c>
      <c r="C47" s="54" t="s">
        <v>78</v>
      </c>
      <c r="D47" s="68" t="s">
        <v>165</v>
      </c>
      <c r="E47" s="158">
        <v>211.75</v>
      </c>
      <c r="F47" s="57"/>
      <c r="G47" s="57"/>
      <c r="H47" s="156"/>
      <c r="I47" s="156"/>
      <c r="J47" s="157"/>
      <c r="K47" s="157"/>
      <c r="L47" s="157"/>
      <c r="M47" s="157"/>
      <c r="N47" s="157"/>
      <c r="O47" s="157"/>
      <c r="P47" s="157"/>
      <c r="Q47" s="157"/>
      <c r="R47" s="157"/>
      <c r="S47" s="59">
        <v>400</v>
      </c>
      <c r="T47" s="60">
        <v>500000</v>
      </c>
    </row>
    <row r="48" spans="1:22" ht="25.5" customHeight="1" x14ac:dyDescent="0.2">
      <c r="A48" s="64">
        <v>1.39</v>
      </c>
      <c r="B48" s="61">
        <v>1351</v>
      </c>
      <c r="C48" s="54" t="s">
        <v>214</v>
      </c>
      <c r="D48" s="68" t="s">
        <v>215</v>
      </c>
      <c r="E48" s="158"/>
      <c r="F48" s="57"/>
      <c r="G48" s="57"/>
      <c r="H48" s="156"/>
      <c r="I48" s="156"/>
      <c r="J48" s="157"/>
      <c r="K48" s="157"/>
      <c r="L48" s="157"/>
      <c r="M48" s="157"/>
      <c r="N48" s="157"/>
      <c r="O48" s="157"/>
      <c r="P48" s="157"/>
      <c r="Q48" s="157"/>
      <c r="R48" s="157"/>
      <c r="S48" s="59">
        <v>50</v>
      </c>
      <c r="T48" s="60">
        <v>300000</v>
      </c>
      <c r="U48" s="34">
        <v>2</v>
      </c>
      <c r="V48" s="34">
        <v>7</v>
      </c>
    </row>
    <row r="49" spans="1:21" ht="38.25" customHeight="1" x14ac:dyDescent="0.2">
      <c r="A49" s="20">
        <v>1.4</v>
      </c>
      <c r="B49" s="61">
        <v>1351</v>
      </c>
      <c r="C49" s="54" t="s">
        <v>214</v>
      </c>
      <c r="D49" s="68" t="s">
        <v>216</v>
      </c>
      <c r="E49" s="158"/>
      <c r="F49" s="57"/>
      <c r="G49" s="57"/>
      <c r="H49" s="156"/>
      <c r="I49" s="156"/>
      <c r="J49" s="157"/>
      <c r="K49" s="157"/>
      <c r="L49" s="157"/>
      <c r="M49" s="157"/>
      <c r="N49" s="157"/>
      <c r="O49" s="157"/>
      <c r="P49" s="157"/>
      <c r="Q49" s="157"/>
      <c r="R49" s="157"/>
      <c r="S49" s="59">
        <v>50</v>
      </c>
      <c r="T49" s="60">
        <v>350000</v>
      </c>
      <c r="U49" s="34">
        <v>2</v>
      </c>
    </row>
    <row r="50" spans="1:21" ht="45" customHeight="1" x14ac:dyDescent="0.2">
      <c r="A50" s="64">
        <v>1.41</v>
      </c>
      <c r="B50" s="61">
        <v>1351</v>
      </c>
      <c r="C50" s="75" t="s">
        <v>214</v>
      </c>
      <c r="D50" s="68" t="s">
        <v>239</v>
      </c>
      <c r="E50" s="158"/>
      <c r="F50" s="57"/>
      <c r="G50" s="57"/>
      <c r="H50" s="156"/>
      <c r="I50" s="156"/>
      <c r="J50" s="157"/>
      <c r="K50" s="157"/>
      <c r="L50" s="157"/>
      <c r="M50" s="157"/>
      <c r="N50" s="157"/>
      <c r="O50" s="157"/>
      <c r="P50" s="157"/>
      <c r="Q50" s="157"/>
      <c r="R50" s="157"/>
      <c r="S50" s="59">
        <v>350</v>
      </c>
      <c r="T50" s="60">
        <v>350000</v>
      </c>
      <c r="U50" s="34">
        <v>1</v>
      </c>
    </row>
    <row r="51" spans="1:21" ht="81" customHeight="1" x14ac:dyDescent="0.2">
      <c r="A51" s="20">
        <v>1.42</v>
      </c>
      <c r="B51" s="69">
        <v>1352</v>
      </c>
      <c r="C51" s="54" t="s">
        <v>64</v>
      </c>
      <c r="D51" s="66" t="s">
        <v>108</v>
      </c>
      <c r="E51" s="158">
        <v>362</v>
      </c>
      <c r="F51" s="57"/>
      <c r="G51" s="57"/>
      <c r="H51" s="156"/>
      <c r="I51" s="156"/>
      <c r="J51" s="157"/>
      <c r="K51" s="157"/>
      <c r="L51" s="157"/>
      <c r="M51" s="157"/>
      <c r="N51" s="157"/>
      <c r="O51" s="157"/>
      <c r="P51" s="157"/>
      <c r="Q51" s="157"/>
      <c r="R51" s="157"/>
      <c r="S51" s="59">
        <v>1000</v>
      </c>
      <c r="T51" s="60">
        <v>1000000</v>
      </c>
    </row>
    <row r="52" spans="1:21" ht="45.75" customHeight="1" x14ac:dyDescent="0.2">
      <c r="A52" s="64">
        <v>1.43</v>
      </c>
      <c r="B52" s="61">
        <v>1353</v>
      </c>
      <c r="C52" s="54" t="s">
        <v>65</v>
      </c>
      <c r="D52" s="55" t="s">
        <v>113</v>
      </c>
      <c r="E52" s="158">
        <v>218</v>
      </c>
      <c r="F52" s="57"/>
      <c r="G52" s="57"/>
      <c r="H52" s="156"/>
      <c r="I52" s="156"/>
      <c r="J52" s="157"/>
      <c r="K52" s="157"/>
      <c r="L52" s="157"/>
      <c r="M52" s="157"/>
      <c r="N52" s="157"/>
      <c r="O52" s="157"/>
      <c r="P52" s="157"/>
      <c r="Q52" s="157"/>
      <c r="R52" s="157"/>
      <c r="S52" s="59">
        <v>200</v>
      </c>
      <c r="T52" s="60">
        <v>500000</v>
      </c>
    </row>
    <row r="53" spans="1:21" ht="56.25" customHeight="1" x14ac:dyDescent="0.2">
      <c r="A53" s="20">
        <v>1.44</v>
      </c>
      <c r="B53" s="61">
        <v>1353</v>
      </c>
      <c r="C53" s="54" t="s">
        <v>65</v>
      </c>
      <c r="D53" s="55" t="s">
        <v>114</v>
      </c>
      <c r="E53" s="158">
        <v>195.75</v>
      </c>
      <c r="F53" s="57"/>
      <c r="G53" s="57"/>
      <c r="H53" s="156"/>
      <c r="I53" s="156"/>
      <c r="J53" s="157"/>
      <c r="K53" s="157"/>
      <c r="L53" s="157"/>
      <c r="M53" s="157"/>
      <c r="N53" s="157"/>
      <c r="O53" s="157"/>
      <c r="P53" s="157"/>
      <c r="Q53" s="157"/>
      <c r="R53" s="157"/>
      <c r="S53" s="59">
        <v>200</v>
      </c>
      <c r="T53" s="60">
        <v>500000</v>
      </c>
    </row>
    <row r="54" spans="1:21" ht="68.25" customHeight="1" x14ac:dyDescent="0.2">
      <c r="A54" s="64">
        <v>1.45</v>
      </c>
      <c r="B54" s="61">
        <v>1354</v>
      </c>
      <c r="C54" s="54" t="s">
        <v>66</v>
      </c>
      <c r="D54" s="55" t="s">
        <v>155</v>
      </c>
      <c r="E54" s="158">
        <v>184</v>
      </c>
      <c r="F54" s="57"/>
      <c r="G54" s="57"/>
      <c r="H54" s="156"/>
      <c r="I54" s="156"/>
      <c r="J54" s="157"/>
      <c r="K54" s="157"/>
      <c r="L54" s="157"/>
      <c r="M54" s="157"/>
      <c r="N54" s="157"/>
      <c r="O54" s="157"/>
      <c r="P54" s="157"/>
      <c r="Q54" s="157"/>
      <c r="R54" s="157"/>
      <c r="S54" s="59">
        <v>294</v>
      </c>
      <c r="T54" s="60">
        <v>500000</v>
      </c>
    </row>
    <row r="55" spans="1:21" ht="39" customHeight="1" x14ac:dyDescent="0.2">
      <c r="A55" s="20">
        <v>1.46</v>
      </c>
      <c r="B55" s="61">
        <v>1355</v>
      </c>
      <c r="C55" s="54" t="s">
        <v>49</v>
      </c>
      <c r="D55" s="55" t="s">
        <v>135</v>
      </c>
      <c r="E55" s="158">
        <v>362</v>
      </c>
      <c r="F55" s="57"/>
      <c r="G55" s="57"/>
      <c r="H55" s="156"/>
      <c r="I55" s="156"/>
      <c r="J55" s="157"/>
      <c r="K55" s="157"/>
      <c r="L55" s="157"/>
      <c r="M55" s="157"/>
      <c r="N55" s="157"/>
      <c r="O55" s="157"/>
      <c r="P55" s="157"/>
      <c r="Q55" s="157"/>
      <c r="R55" s="157"/>
      <c r="S55" s="59">
        <v>450</v>
      </c>
      <c r="T55" s="60">
        <v>1000000</v>
      </c>
    </row>
    <row r="56" spans="1:21" ht="39" customHeight="1" x14ac:dyDescent="0.2">
      <c r="A56" s="64">
        <v>1.47</v>
      </c>
      <c r="B56" s="61">
        <v>1356</v>
      </c>
      <c r="C56" s="54" t="s">
        <v>77</v>
      </c>
      <c r="D56" s="66" t="s">
        <v>163</v>
      </c>
      <c r="E56" s="158">
        <v>477.5</v>
      </c>
      <c r="F56" s="57"/>
      <c r="G56" s="57"/>
      <c r="H56" s="156"/>
      <c r="I56" s="156"/>
      <c r="J56" s="157"/>
      <c r="K56" s="157"/>
      <c r="L56" s="157"/>
      <c r="M56" s="157"/>
      <c r="N56" s="157"/>
      <c r="O56" s="157"/>
      <c r="P56" s="157"/>
      <c r="Q56" s="157"/>
      <c r="R56" s="157"/>
      <c r="S56" s="59">
        <v>150</v>
      </c>
      <c r="T56" s="60">
        <v>1000000</v>
      </c>
    </row>
    <row r="57" spans="1:21" ht="39" customHeight="1" x14ac:dyDescent="0.2">
      <c r="A57" s="20">
        <v>1.48</v>
      </c>
      <c r="B57" s="61">
        <v>1357</v>
      </c>
      <c r="C57" s="54" t="s">
        <v>76</v>
      </c>
      <c r="D57" s="55" t="s">
        <v>107</v>
      </c>
      <c r="E57" s="158">
        <v>437.5</v>
      </c>
      <c r="F57" s="57"/>
      <c r="G57" s="57"/>
      <c r="H57" s="156"/>
      <c r="I57" s="156"/>
      <c r="J57" s="157"/>
      <c r="K57" s="157"/>
      <c r="L57" s="157"/>
      <c r="M57" s="157"/>
      <c r="N57" s="157"/>
      <c r="O57" s="157"/>
      <c r="P57" s="157"/>
      <c r="Q57" s="157"/>
      <c r="R57" s="157"/>
      <c r="S57" s="59">
        <v>150</v>
      </c>
      <c r="T57" s="60">
        <v>1000000</v>
      </c>
    </row>
    <row r="58" spans="1:21" ht="55.5" customHeight="1" x14ac:dyDescent="0.2">
      <c r="A58" s="64">
        <v>1.49</v>
      </c>
      <c r="B58" s="61">
        <v>1358</v>
      </c>
      <c r="C58" s="54" t="s">
        <v>75</v>
      </c>
      <c r="D58" s="55" t="s">
        <v>117</v>
      </c>
      <c r="E58" s="158">
        <v>396</v>
      </c>
      <c r="F58" s="57"/>
      <c r="G58" s="57"/>
      <c r="H58" s="156"/>
      <c r="I58" s="156"/>
      <c r="J58" s="157"/>
      <c r="K58" s="157"/>
      <c r="L58" s="157"/>
      <c r="M58" s="157"/>
      <c r="N58" s="157"/>
      <c r="O58" s="157"/>
      <c r="P58" s="157"/>
      <c r="Q58" s="157"/>
      <c r="R58" s="157"/>
      <c r="S58" s="59">
        <v>250</v>
      </c>
      <c r="T58" s="60">
        <v>1000000</v>
      </c>
    </row>
    <row r="59" spans="1:21" ht="39" customHeight="1" x14ac:dyDescent="0.2">
      <c r="A59" s="20">
        <v>1.5</v>
      </c>
      <c r="B59" s="61">
        <v>1359</v>
      </c>
      <c r="C59" s="54" t="s">
        <v>74</v>
      </c>
      <c r="D59" s="55" t="s">
        <v>109</v>
      </c>
      <c r="E59" s="158">
        <v>248</v>
      </c>
      <c r="F59" s="57"/>
      <c r="G59" s="57"/>
      <c r="H59" s="156"/>
      <c r="I59" s="156"/>
      <c r="J59" s="157"/>
      <c r="K59" s="157"/>
      <c r="L59" s="157"/>
      <c r="M59" s="157"/>
      <c r="N59" s="157"/>
      <c r="O59" s="157"/>
      <c r="P59" s="157"/>
      <c r="Q59" s="157"/>
      <c r="R59" s="157"/>
      <c r="S59" s="59">
        <v>200</v>
      </c>
      <c r="T59" s="60">
        <v>500000</v>
      </c>
    </row>
    <row r="60" spans="1:21" ht="39" customHeight="1" x14ac:dyDescent="0.2">
      <c r="A60" s="64">
        <v>1.51</v>
      </c>
      <c r="B60" s="61">
        <v>1359</v>
      </c>
      <c r="C60" s="54" t="s">
        <v>74</v>
      </c>
      <c r="D60" s="55" t="s">
        <v>110</v>
      </c>
      <c r="E60" s="158">
        <v>272.5</v>
      </c>
      <c r="F60" s="57"/>
      <c r="G60" s="57"/>
      <c r="H60" s="156"/>
      <c r="I60" s="156"/>
      <c r="J60" s="157"/>
      <c r="K60" s="157"/>
      <c r="L60" s="157"/>
      <c r="M60" s="157"/>
      <c r="N60" s="157"/>
      <c r="O60" s="157"/>
      <c r="P60" s="157"/>
      <c r="Q60" s="157"/>
      <c r="R60" s="157"/>
      <c r="S60" s="59">
        <v>200</v>
      </c>
      <c r="T60" s="60">
        <v>500000</v>
      </c>
    </row>
    <row r="61" spans="1:21" ht="39" customHeight="1" x14ac:dyDescent="0.2">
      <c r="A61" s="20">
        <v>1.52</v>
      </c>
      <c r="B61" s="61">
        <v>1360</v>
      </c>
      <c r="C61" s="54" t="s">
        <v>54</v>
      </c>
      <c r="D61" s="55" t="s">
        <v>55</v>
      </c>
      <c r="E61" s="158">
        <v>195.5</v>
      </c>
      <c r="F61" s="57"/>
      <c r="G61" s="57"/>
      <c r="H61" s="156"/>
      <c r="I61" s="156"/>
      <c r="J61" s="157"/>
      <c r="K61" s="157"/>
      <c r="L61" s="157"/>
      <c r="M61" s="157"/>
      <c r="N61" s="157"/>
      <c r="O61" s="157"/>
      <c r="P61" s="157"/>
      <c r="Q61" s="157"/>
      <c r="R61" s="157"/>
      <c r="S61" s="59">
        <v>100</v>
      </c>
      <c r="T61" s="60">
        <v>500000</v>
      </c>
    </row>
    <row r="62" spans="1:21" ht="65.25" customHeight="1" x14ac:dyDescent="0.2">
      <c r="A62" s="64">
        <v>1.53</v>
      </c>
      <c r="B62" s="61">
        <v>1360</v>
      </c>
      <c r="C62" s="54" t="s">
        <v>54</v>
      </c>
      <c r="D62" s="55" t="s">
        <v>56</v>
      </c>
      <c r="E62" s="158">
        <v>115</v>
      </c>
      <c r="F62" s="57"/>
      <c r="G62" s="57"/>
      <c r="H62" s="156"/>
      <c r="I62" s="156"/>
      <c r="J62" s="157"/>
      <c r="K62" s="157"/>
      <c r="L62" s="157"/>
      <c r="M62" s="157"/>
      <c r="N62" s="157"/>
      <c r="O62" s="157"/>
      <c r="P62" s="157"/>
      <c r="Q62" s="157"/>
      <c r="R62" s="157"/>
      <c r="S62" s="59">
        <v>10</v>
      </c>
      <c r="T62" s="60">
        <v>250000</v>
      </c>
    </row>
    <row r="63" spans="1:21" ht="53.25" customHeight="1" x14ac:dyDescent="0.2">
      <c r="A63" s="20">
        <v>1.54</v>
      </c>
      <c r="B63" s="61">
        <v>1360</v>
      </c>
      <c r="C63" s="54" t="s">
        <v>54</v>
      </c>
      <c r="D63" s="55" t="s">
        <v>180</v>
      </c>
      <c r="E63" s="158">
        <v>115</v>
      </c>
      <c r="F63" s="57"/>
      <c r="G63" s="57"/>
      <c r="H63" s="156"/>
      <c r="I63" s="156"/>
      <c r="J63" s="157"/>
      <c r="K63" s="157"/>
      <c r="L63" s="157"/>
      <c r="M63" s="157"/>
      <c r="N63" s="157"/>
      <c r="O63" s="157"/>
      <c r="P63" s="157"/>
      <c r="Q63" s="157"/>
      <c r="R63" s="157"/>
      <c r="S63" s="59">
        <v>15</v>
      </c>
      <c r="T63" s="60">
        <v>250000</v>
      </c>
    </row>
    <row r="64" spans="1:21" ht="39" customHeight="1" x14ac:dyDescent="0.2">
      <c r="A64" s="64">
        <v>1.55</v>
      </c>
      <c r="B64" s="61">
        <v>1361</v>
      </c>
      <c r="C64" s="54" t="s">
        <v>45</v>
      </c>
      <c r="D64" s="55" t="s">
        <v>46</v>
      </c>
      <c r="E64" s="158">
        <v>237</v>
      </c>
      <c r="F64" s="57"/>
      <c r="G64" s="57"/>
      <c r="H64" s="156"/>
      <c r="I64" s="156"/>
      <c r="J64" s="157"/>
      <c r="K64" s="157"/>
      <c r="L64" s="157"/>
      <c r="M64" s="157"/>
      <c r="N64" s="157"/>
      <c r="O64" s="157"/>
      <c r="P64" s="157"/>
      <c r="Q64" s="157"/>
      <c r="R64" s="157"/>
      <c r="S64" s="59">
        <v>25</v>
      </c>
      <c r="T64" s="60">
        <v>500000</v>
      </c>
    </row>
    <row r="65" spans="1:22" ht="27.75" customHeight="1" x14ac:dyDescent="0.2">
      <c r="A65" s="20">
        <v>1.56</v>
      </c>
      <c r="B65" s="61">
        <v>1370</v>
      </c>
      <c r="C65" s="54" t="s">
        <v>22</v>
      </c>
      <c r="D65" s="55" t="s">
        <v>23</v>
      </c>
      <c r="E65" s="158">
        <v>213</v>
      </c>
      <c r="F65" s="57"/>
      <c r="G65" s="57"/>
      <c r="H65" s="156"/>
      <c r="I65" s="156"/>
      <c r="J65" s="157"/>
      <c r="K65" s="157"/>
      <c r="L65" s="157"/>
      <c r="M65" s="157"/>
      <c r="N65" s="157"/>
      <c r="O65" s="157"/>
      <c r="P65" s="157"/>
      <c r="Q65" s="157"/>
      <c r="R65" s="157"/>
      <c r="S65" s="59">
        <v>45</v>
      </c>
      <c r="T65" s="60">
        <v>500000</v>
      </c>
    </row>
    <row r="66" spans="1:22" ht="26.25" customHeight="1" x14ac:dyDescent="0.2">
      <c r="A66" s="64">
        <v>1.57</v>
      </c>
      <c r="B66" s="61">
        <v>1370</v>
      </c>
      <c r="C66" s="54" t="s">
        <v>22</v>
      </c>
      <c r="D66" s="55" t="s">
        <v>24</v>
      </c>
      <c r="E66" s="158">
        <v>213</v>
      </c>
      <c r="F66" s="57"/>
      <c r="G66" s="57"/>
      <c r="H66" s="156"/>
      <c r="I66" s="156"/>
      <c r="J66" s="157"/>
      <c r="K66" s="157"/>
      <c r="L66" s="157"/>
      <c r="M66" s="157"/>
      <c r="N66" s="157"/>
      <c r="O66" s="157"/>
      <c r="P66" s="157"/>
      <c r="Q66" s="157"/>
      <c r="R66" s="157"/>
      <c r="S66" s="59">
        <v>50</v>
      </c>
      <c r="T66" s="60">
        <v>500000</v>
      </c>
    </row>
    <row r="67" spans="1:22" ht="28.5" customHeight="1" x14ac:dyDescent="0.2">
      <c r="A67" s="20">
        <v>1.58</v>
      </c>
      <c r="B67" s="61">
        <v>1371</v>
      </c>
      <c r="C67" s="54" t="s">
        <v>14</v>
      </c>
      <c r="D67" s="55" t="s">
        <v>15</v>
      </c>
      <c r="E67" s="158">
        <v>197.5</v>
      </c>
      <c r="F67" s="57"/>
      <c r="G67" s="57"/>
      <c r="H67" s="156"/>
      <c r="I67" s="156"/>
      <c r="J67" s="157"/>
      <c r="K67" s="157"/>
      <c r="L67" s="157"/>
      <c r="M67" s="157"/>
      <c r="N67" s="157"/>
      <c r="O67" s="157"/>
      <c r="P67" s="157"/>
      <c r="Q67" s="157"/>
      <c r="R67" s="157"/>
      <c r="S67" s="59">
        <v>250</v>
      </c>
      <c r="T67" s="60">
        <v>500000</v>
      </c>
    </row>
    <row r="68" spans="1:22" ht="25.5" customHeight="1" x14ac:dyDescent="0.2">
      <c r="A68" s="64">
        <v>1.59</v>
      </c>
      <c r="B68" s="61">
        <v>1371</v>
      </c>
      <c r="C68" s="54" t="s">
        <v>14</v>
      </c>
      <c r="D68" s="55" t="s">
        <v>16</v>
      </c>
      <c r="E68" s="158">
        <v>97.5</v>
      </c>
      <c r="F68" s="57"/>
      <c r="G68" s="57"/>
      <c r="H68" s="156"/>
      <c r="I68" s="156"/>
      <c r="J68" s="157"/>
      <c r="K68" s="157"/>
      <c r="L68" s="157"/>
      <c r="M68" s="157"/>
      <c r="N68" s="157"/>
      <c r="O68" s="157"/>
      <c r="P68" s="157"/>
      <c r="Q68" s="157"/>
      <c r="R68" s="157"/>
      <c r="S68" s="59">
        <v>60</v>
      </c>
      <c r="T68" s="60">
        <v>250000</v>
      </c>
    </row>
    <row r="69" spans="1:22" ht="28.5" customHeight="1" x14ac:dyDescent="0.2">
      <c r="A69" s="20">
        <v>1.6</v>
      </c>
      <c r="B69" s="61">
        <v>1371</v>
      </c>
      <c r="C69" s="54" t="s">
        <v>14</v>
      </c>
      <c r="D69" s="55" t="s">
        <v>17</v>
      </c>
      <c r="E69" s="158">
        <v>107.75</v>
      </c>
      <c r="F69" s="57"/>
      <c r="G69" s="57"/>
      <c r="H69" s="156"/>
      <c r="I69" s="156"/>
      <c r="J69" s="157"/>
      <c r="K69" s="157"/>
      <c r="L69" s="157"/>
      <c r="M69" s="157"/>
      <c r="N69" s="157"/>
      <c r="O69" s="157"/>
      <c r="P69" s="157"/>
      <c r="Q69" s="157"/>
      <c r="R69" s="157"/>
      <c r="S69" s="59">
        <v>100</v>
      </c>
      <c r="T69" s="60">
        <v>250000</v>
      </c>
    </row>
    <row r="70" spans="1:22" ht="41.25" customHeight="1" x14ac:dyDescent="0.2">
      <c r="A70" s="64">
        <v>1.61</v>
      </c>
      <c r="B70" s="61">
        <v>1372</v>
      </c>
      <c r="C70" s="65" t="s">
        <v>160</v>
      </c>
      <c r="D70" s="55" t="s">
        <v>48</v>
      </c>
      <c r="E70" s="158">
        <v>237</v>
      </c>
      <c r="F70" s="57"/>
      <c r="G70" s="57"/>
      <c r="H70" s="156"/>
      <c r="I70" s="156"/>
      <c r="J70" s="157"/>
      <c r="K70" s="157"/>
      <c r="L70" s="157"/>
      <c r="M70" s="157"/>
      <c r="N70" s="157"/>
      <c r="O70" s="157"/>
      <c r="P70" s="157"/>
      <c r="Q70" s="157"/>
      <c r="R70" s="157"/>
      <c r="S70" s="59">
        <v>10</v>
      </c>
      <c r="T70" s="60">
        <v>500000</v>
      </c>
    </row>
    <row r="71" spans="1:22" ht="58.5" customHeight="1" x14ac:dyDescent="0.2">
      <c r="A71" s="20">
        <v>1.62</v>
      </c>
      <c r="B71" s="61">
        <v>1372</v>
      </c>
      <c r="C71" s="65" t="s">
        <v>160</v>
      </c>
      <c r="D71" s="55" t="s">
        <v>136</v>
      </c>
      <c r="E71" s="158">
        <v>237</v>
      </c>
      <c r="F71" s="57"/>
      <c r="G71" s="57"/>
      <c r="H71" s="156"/>
      <c r="I71" s="156"/>
      <c r="J71" s="157"/>
      <c r="K71" s="157"/>
      <c r="L71" s="157"/>
      <c r="M71" s="157"/>
      <c r="N71" s="157"/>
      <c r="O71" s="157"/>
      <c r="P71" s="157"/>
      <c r="Q71" s="157"/>
      <c r="R71" s="157"/>
      <c r="S71" s="59">
        <v>8</v>
      </c>
      <c r="T71" s="60">
        <v>500000</v>
      </c>
    </row>
    <row r="72" spans="1:22" ht="51" x14ac:dyDescent="0.2">
      <c r="A72" s="64">
        <v>1.63</v>
      </c>
      <c r="B72" s="61">
        <v>1395</v>
      </c>
      <c r="C72" s="65" t="s">
        <v>32</v>
      </c>
      <c r="D72" s="55" t="s">
        <v>138</v>
      </c>
      <c r="E72" s="158">
        <v>125.5</v>
      </c>
      <c r="F72" s="57"/>
      <c r="G72" s="57"/>
      <c r="H72" s="156"/>
      <c r="I72" s="156"/>
      <c r="J72" s="157"/>
      <c r="K72" s="157"/>
      <c r="L72" s="157"/>
      <c r="M72" s="157"/>
      <c r="N72" s="157"/>
      <c r="O72" s="157"/>
      <c r="P72" s="157"/>
      <c r="Q72" s="157"/>
      <c r="R72" s="157"/>
      <c r="S72" s="59">
        <v>75</v>
      </c>
      <c r="T72" s="60">
        <v>350000</v>
      </c>
    </row>
    <row r="73" spans="1:22" ht="54" customHeight="1" x14ac:dyDescent="0.2">
      <c r="A73" s="20">
        <v>1.64</v>
      </c>
      <c r="B73" s="61">
        <v>1396</v>
      </c>
      <c r="C73" s="65" t="s">
        <v>186</v>
      </c>
      <c r="D73" s="55" t="s">
        <v>26</v>
      </c>
      <c r="E73" s="158">
        <v>445.25</v>
      </c>
      <c r="F73" s="57"/>
      <c r="G73" s="57"/>
      <c r="H73" s="156"/>
      <c r="I73" s="156"/>
      <c r="J73" s="157"/>
      <c r="K73" s="157"/>
      <c r="L73" s="157"/>
      <c r="M73" s="157"/>
      <c r="N73" s="157"/>
      <c r="O73" s="157"/>
      <c r="P73" s="157"/>
      <c r="Q73" s="157"/>
      <c r="R73" s="157"/>
      <c r="S73" s="59">
        <v>125</v>
      </c>
      <c r="T73" s="60">
        <v>500000</v>
      </c>
    </row>
    <row r="74" spans="1:22" ht="38.25" x14ac:dyDescent="0.2">
      <c r="A74" s="64">
        <v>1.65</v>
      </c>
      <c r="B74" s="61">
        <v>1397</v>
      </c>
      <c r="C74" s="54" t="s">
        <v>93</v>
      </c>
      <c r="D74" s="55" t="s">
        <v>116</v>
      </c>
      <c r="E74" s="158">
        <v>835.5</v>
      </c>
      <c r="F74" s="57"/>
      <c r="G74" s="57"/>
      <c r="H74" s="156"/>
      <c r="I74" s="156"/>
      <c r="J74" s="157"/>
      <c r="K74" s="157"/>
      <c r="L74" s="157"/>
      <c r="M74" s="157"/>
      <c r="N74" s="157"/>
      <c r="O74" s="157"/>
      <c r="P74" s="157"/>
      <c r="Q74" s="157"/>
      <c r="R74" s="157"/>
      <c r="S74" s="59">
        <v>150</v>
      </c>
      <c r="T74" s="60">
        <v>1000000</v>
      </c>
    </row>
    <row r="75" spans="1:22" ht="42.75" customHeight="1" x14ac:dyDescent="0.2">
      <c r="A75" s="20">
        <v>1.66</v>
      </c>
      <c r="B75" s="61">
        <v>1398</v>
      </c>
      <c r="C75" s="54" t="s">
        <v>33</v>
      </c>
      <c r="D75" s="55" t="s">
        <v>139</v>
      </c>
      <c r="E75" s="158">
        <v>655.5</v>
      </c>
      <c r="F75" s="57"/>
      <c r="G75" s="57"/>
      <c r="H75" s="156"/>
      <c r="I75" s="156"/>
      <c r="J75" s="157"/>
      <c r="K75" s="157"/>
      <c r="L75" s="157"/>
      <c r="M75" s="157"/>
      <c r="N75" s="157"/>
      <c r="O75" s="157"/>
      <c r="P75" s="157"/>
      <c r="Q75" s="157"/>
      <c r="R75" s="157"/>
      <c r="S75" s="59">
        <v>16</v>
      </c>
      <c r="T75" s="60">
        <v>600000</v>
      </c>
    </row>
    <row r="76" spans="1:22" ht="29.25" customHeight="1" x14ac:dyDescent="0.2">
      <c r="A76" s="64">
        <v>1.67</v>
      </c>
      <c r="B76" s="61">
        <v>1398</v>
      </c>
      <c r="C76" s="75" t="s">
        <v>33</v>
      </c>
      <c r="D76" s="55" t="s">
        <v>241</v>
      </c>
      <c r="E76" s="158"/>
      <c r="F76" s="57"/>
      <c r="G76" s="57"/>
      <c r="H76" s="156"/>
      <c r="I76" s="156"/>
      <c r="J76" s="157"/>
      <c r="K76" s="157"/>
      <c r="L76" s="157"/>
      <c r="M76" s="157"/>
      <c r="N76" s="157"/>
      <c r="O76" s="157"/>
      <c r="P76" s="157"/>
      <c r="Q76" s="157"/>
      <c r="R76" s="157"/>
      <c r="S76" s="59">
        <v>40</v>
      </c>
      <c r="T76" s="60">
        <v>350000</v>
      </c>
      <c r="U76" s="34">
        <v>1</v>
      </c>
      <c r="V76" s="34">
        <v>7</v>
      </c>
    </row>
    <row r="77" spans="1:22" ht="72.75" customHeight="1" x14ac:dyDescent="0.2">
      <c r="A77" s="20">
        <v>1.68</v>
      </c>
      <c r="B77" s="61">
        <v>1399</v>
      </c>
      <c r="C77" s="54" t="s">
        <v>19</v>
      </c>
      <c r="D77" s="55" t="s">
        <v>20</v>
      </c>
      <c r="E77" s="158">
        <v>190</v>
      </c>
      <c r="F77" s="57"/>
      <c r="G77" s="57"/>
      <c r="H77" s="156"/>
      <c r="I77" s="156"/>
      <c r="J77" s="157"/>
      <c r="K77" s="157"/>
      <c r="L77" s="157"/>
      <c r="M77" s="157"/>
      <c r="N77" s="157"/>
      <c r="O77" s="157"/>
      <c r="P77" s="157"/>
      <c r="Q77" s="157"/>
      <c r="R77" s="157"/>
      <c r="S77" s="59">
        <v>55</v>
      </c>
      <c r="T77" s="60">
        <v>500000</v>
      </c>
    </row>
    <row r="78" spans="1:22" ht="30" customHeight="1" x14ac:dyDescent="0.2">
      <c r="A78" s="64">
        <v>1.69</v>
      </c>
      <c r="B78" s="61">
        <v>1399</v>
      </c>
      <c r="C78" s="54" t="s">
        <v>19</v>
      </c>
      <c r="D78" s="55" t="s">
        <v>21</v>
      </c>
      <c r="E78" s="158">
        <v>218.5</v>
      </c>
      <c r="F78" s="57"/>
      <c r="G78" s="57"/>
      <c r="H78" s="156"/>
      <c r="I78" s="156"/>
      <c r="J78" s="157"/>
      <c r="K78" s="157"/>
      <c r="L78" s="157"/>
      <c r="M78" s="157"/>
      <c r="N78" s="157"/>
      <c r="O78" s="157"/>
      <c r="P78" s="157"/>
      <c r="Q78" s="157"/>
      <c r="R78" s="157"/>
      <c r="S78" s="59">
        <v>30</v>
      </c>
      <c r="T78" s="60">
        <v>500000</v>
      </c>
    </row>
    <row r="79" spans="1:22" ht="42.75" customHeight="1" x14ac:dyDescent="0.2">
      <c r="A79" s="20">
        <v>1.7</v>
      </c>
      <c r="B79" s="61">
        <v>1400</v>
      </c>
      <c r="C79" s="54" t="s">
        <v>4</v>
      </c>
      <c r="D79" s="55" t="s">
        <v>12</v>
      </c>
      <c r="E79" s="158">
        <v>490</v>
      </c>
      <c r="F79" s="57"/>
      <c r="G79" s="57"/>
      <c r="H79" s="156"/>
      <c r="I79" s="156"/>
      <c r="J79" s="157"/>
      <c r="K79" s="157"/>
      <c r="L79" s="157"/>
      <c r="M79" s="157"/>
      <c r="N79" s="157"/>
      <c r="O79" s="157"/>
      <c r="P79" s="157"/>
      <c r="Q79" s="157"/>
      <c r="R79" s="157"/>
      <c r="S79" s="59">
        <v>300</v>
      </c>
      <c r="T79" s="60">
        <v>500000</v>
      </c>
    </row>
    <row r="80" spans="1:22" ht="45" customHeight="1" x14ac:dyDescent="0.2">
      <c r="A80" s="64">
        <v>1.71</v>
      </c>
      <c r="B80" s="61">
        <v>1400</v>
      </c>
      <c r="C80" s="54" t="s">
        <v>4</v>
      </c>
      <c r="D80" s="55" t="s">
        <v>140</v>
      </c>
      <c r="E80" s="158">
        <v>238</v>
      </c>
      <c r="F80" s="57"/>
      <c r="G80" s="57"/>
      <c r="H80" s="156"/>
      <c r="I80" s="156"/>
      <c r="J80" s="157"/>
      <c r="K80" s="157"/>
      <c r="L80" s="157"/>
      <c r="M80" s="157"/>
      <c r="N80" s="157"/>
      <c r="O80" s="157"/>
      <c r="P80" s="157"/>
      <c r="Q80" s="157"/>
      <c r="R80" s="157"/>
      <c r="S80" s="59">
        <v>150</v>
      </c>
      <c r="T80" s="60">
        <v>500000</v>
      </c>
    </row>
    <row r="81" spans="1:22" ht="48" customHeight="1" x14ac:dyDescent="0.2">
      <c r="A81" s="20">
        <v>1.72</v>
      </c>
      <c r="B81" s="61">
        <v>1401</v>
      </c>
      <c r="C81" s="54" t="s">
        <v>53</v>
      </c>
      <c r="D81" s="70" t="s">
        <v>189</v>
      </c>
      <c r="E81" s="158">
        <v>238</v>
      </c>
      <c r="F81" s="57"/>
      <c r="G81" s="57"/>
      <c r="H81" s="156"/>
      <c r="I81" s="156"/>
      <c r="J81" s="157"/>
      <c r="K81" s="157"/>
      <c r="L81" s="157"/>
      <c r="M81" s="157"/>
      <c r="N81" s="157"/>
      <c r="O81" s="157"/>
      <c r="P81" s="157"/>
      <c r="Q81" s="157"/>
      <c r="R81" s="157"/>
      <c r="S81" s="72">
        <v>40</v>
      </c>
      <c r="T81" s="73">
        <v>500000</v>
      </c>
    </row>
    <row r="82" spans="1:22" ht="42.75" customHeight="1" x14ac:dyDescent="0.2">
      <c r="A82" s="64">
        <v>1.73</v>
      </c>
      <c r="B82" s="61">
        <v>1401</v>
      </c>
      <c r="C82" s="54" t="s">
        <v>53</v>
      </c>
      <c r="D82" s="70" t="s">
        <v>141</v>
      </c>
      <c r="E82" s="158">
        <v>238.25</v>
      </c>
      <c r="F82" s="57"/>
      <c r="G82" s="57"/>
      <c r="H82" s="156"/>
      <c r="I82" s="156"/>
      <c r="J82" s="157"/>
      <c r="K82" s="157"/>
      <c r="L82" s="157"/>
      <c r="M82" s="157"/>
      <c r="N82" s="157"/>
      <c r="O82" s="157"/>
      <c r="P82" s="157"/>
      <c r="Q82" s="157"/>
      <c r="R82" s="157"/>
      <c r="S82" s="72">
        <v>45</v>
      </c>
      <c r="T82" s="73">
        <v>500000</v>
      </c>
    </row>
    <row r="83" spans="1:22" ht="52.5" customHeight="1" x14ac:dyDescent="0.2">
      <c r="A83" s="20">
        <v>1.74</v>
      </c>
      <c r="B83" s="61">
        <v>1405</v>
      </c>
      <c r="C83" s="54" t="s">
        <v>92</v>
      </c>
      <c r="D83" s="55" t="s">
        <v>148</v>
      </c>
      <c r="E83" s="158">
        <v>279.25</v>
      </c>
      <c r="F83" s="57"/>
      <c r="G83" s="57"/>
      <c r="H83" s="156"/>
      <c r="I83" s="156"/>
      <c r="J83" s="157"/>
      <c r="K83" s="157"/>
      <c r="L83" s="157"/>
      <c r="M83" s="157"/>
      <c r="N83" s="157"/>
      <c r="O83" s="157"/>
      <c r="P83" s="157"/>
      <c r="Q83" s="157"/>
      <c r="R83" s="157"/>
      <c r="S83" s="59">
        <v>150</v>
      </c>
      <c r="T83" s="60">
        <v>500000</v>
      </c>
    </row>
    <row r="84" spans="1:22" ht="30" customHeight="1" x14ac:dyDescent="0.2">
      <c r="A84" s="64">
        <v>1.75</v>
      </c>
      <c r="B84" s="61">
        <v>1405</v>
      </c>
      <c r="C84" s="54" t="s">
        <v>92</v>
      </c>
      <c r="D84" s="55" t="s">
        <v>147</v>
      </c>
      <c r="E84" s="158">
        <v>213.5</v>
      </c>
      <c r="F84" s="57"/>
      <c r="G84" s="57"/>
      <c r="H84" s="156"/>
      <c r="I84" s="156"/>
      <c r="J84" s="157"/>
      <c r="K84" s="157"/>
      <c r="L84" s="157"/>
      <c r="M84" s="157"/>
      <c r="N84" s="157"/>
      <c r="O84" s="157"/>
      <c r="P84" s="157"/>
      <c r="Q84" s="157"/>
      <c r="R84" s="157"/>
      <c r="S84" s="59">
        <v>500</v>
      </c>
      <c r="T84" s="60">
        <v>500000</v>
      </c>
    </row>
    <row r="85" spans="1:22" ht="46.5" customHeight="1" x14ac:dyDescent="0.2">
      <c r="A85" s="20">
        <v>1.76</v>
      </c>
      <c r="B85" s="61">
        <v>1411</v>
      </c>
      <c r="C85" s="54" t="s">
        <v>51</v>
      </c>
      <c r="D85" s="55" t="s">
        <v>52</v>
      </c>
      <c r="E85" s="158">
        <v>887.5</v>
      </c>
      <c r="F85" s="57"/>
      <c r="G85" s="57"/>
      <c r="H85" s="156"/>
      <c r="I85" s="156"/>
      <c r="J85" s="157"/>
      <c r="K85" s="157"/>
      <c r="L85" s="157"/>
      <c r="M85" s="157"/>
      <c r="N85" s="157"/>
      <c r="O85" s="157"/>
      <c r="P85" s="157"/>
      <c r="Q85" s="157"/>
      <c r="R85" s="157"/>
      <c r="S85" s="59">
        <v>250</v>
      </c>
      <c r="T85" s="60">
        <v>1000000</v>
      </c>
    </row>
    <row r="86" spans="1:22" ht="30" customHeight="1" x14ac:dyDescent="0.2">
      <c r="A86" s="64">
        <v>1.77</v>
      </c>
      <c r="B86" s="61">
        <v>1412</v>
      </c>
      <c r="C86" s="123" t="s">
        <v>72</v>
      </c>
      <c r="D86" s="55" t="s">
        <v>101</v>
      </c>
      <c r="E86" s="158">
        <v>235.5</v>
      </c>
      <c r="F86" s="57"/>
      <c r="G86" s="57"/>
      <c r="H86" s="156"/>
      <c r="I86" s="156"/>
      <c r="J86" s="157"/>
      <c r="K86" s="157"/>
      <c r="L86" s="157"/>
      <c r="M86" s="157"/>
      <c r="N86" s="157"/>
      <c r="O86" s="157"/>
      <c r="P86" s="157"/>
      <c r="Q86" s="157"/>
      <c r="R86" s="157"/>
      <c r="S86" s="59">
        <v>1500</v>
      </c>
      <c r="T86" s="60">
        <v>500000</v>
      </c>
    </row>
    <row r="87" spans="1:22" ht="41.25" customHeight="1" x14ac:dyDescent="0.2">
      <c r="A87" s="20">
        <v>1.78</v>
      </c>
      <c r="B87" s="61">
        <v>1413</v>
      </c>
      <c r="C87" s="75" t="s">
        <v>73</v>
      </c>
      <c r="D87" s="55" t="s">
        <v>118</v>
      </c>
      <c r="E87" s="158"/>
      <c r="F87" s="57"/>
      <c r="G87" s="57"/>
      <c r="H87" s="156"/>
      <c r="I87" s="156"/>
      <c r="J87" s="157"/>
      <c r="K87" s="157"/>
      <c r="L87" s="157"/>
      <c r="M87" s="157"/>
      <c r="N87" s="157"/>
      <c r="O87" s="157"/>
      <c r="P87" s="157"/>
      <c r="Q87" s="157"/>
      <c r="R87" s="157"/>
      <c r="S87" s="59">
        <v>200</v>
      </c>
      <c r="T87" s="60">
        <v>500000</v>
      </c>
    </row>
    <row r="88" spans="1:22" ht="30" customHeight="1" x14ac:dyDescent="0.2">
      <c r="A88" s="64">
        <v>1.79</v>
      </c>
      <c r="B88" s="61">
        <v>1413</v>
      </c>
      <c r="C88" s="75" t="s">
        <v>73</v>
      </c>
      <c r="D88" s="55" t="s">
        <v>242</v>
      </c>
      <c r="E88" s="158">
        <v>140</v>
      </c>
      <c r="F88" s="57"/>
      <c r="G88" s="57"/>
      <c r="H88" s="156"/>
      <c r="I88" s="156"/>
      <c r="J88" s="157"/>
      <c r="K88" s="157"/>
      <c r="L88" s="157"/>
      <c r="M88" s="157"/>
      <c r="N88" s="157"/>
      <c r="O88" s="157"/>
      <c r="P88" s="157"/>
      <c r="Q88" s="157"/>
      <c r="R88" s="157"/>
      <c r="S88" s="59">
        <v>25</v>
      </c>
      <c r="T88" s="60">
        <v>300000</v>
      </c>
      <c r="U88" s="34">
        <v>1</v>
      </c>
    </row>
    <row r="89" spans="1:22" ht="39.75" customHeight="1" x14ac:dyDescent="0.2">
      <c r="A89" s="20">
        <v>1.8</v>
      </c>
      <c r="B89" s="61">
        <v>1414</v>
      </c>
      <c r="C89" s="75" t="s">
        <v>68</v>
      </c>
      <c r="D89" s="55" t="s">
        <v>143</v>
      </c>
      <c r="E89" s="158">
        <v>201.5</v>
      </c>
      <c r="F89" s="57"/>
      <c r="G89" s="57"/>
      <c r="H89" s="156"/>
      <c r="I89" s="156"/>
      <c r="J89" s="157"/>
      <c r="K89" s="157"/>
      <c r="L89" s="157"/>
      <c r="M89" s="157"/>
      <c r="N89" s="157"/>
      <c r="O89" s="157"/>
      <c r="P89" s="157"/>
      <c r="Q89" s="157"/>
      <c r="R89" s="157"/>
      <c r="S89" s="59">
        <v>200</v>
      </c>
      <c r="T89" s="60">
        <v>500000</v>
      </c>
    </row>
    <row r="90" spans="1:22" ht="33" customHeight="1" x14ac:dyDescent="0.2">
      <c r="A90" s="64">
        <v>1.81</v>
      </c>
      <c r="B90" s="61">
        <v>1414</v>
      </c>
      <c r="C90" s="75" t="s">
        <v>68</v>
      </c>
      <c r="D90" s="55" t="s">
        <v>243</v>
      </c>
      <c r="E90" s="158">
        <v>140</v>
      </c>
      <c r="F90" s="57"/>
      <c r="G90" s="57"/>
      <c r="H90" s="156"/>
      <c r="I90" s="156"/>
      <c r="J90" s="157"/>
      <c r="K90" s="157"/>
      <c r="L90" s="157"/>
      <c r="M90" s="157"/>
      <c r="N90" s="157"/>
      <c r="O90" s="157"/>
      <c r="P90" s="157"/>
      <c r="Q90" s="157"/>
      <c r="R90" s="157"/>
      <c r="S90" s="59">
        <v>50</v>
      </c>
      <c r="T90" s="60">
        <v>300000</v>
      </c>
      <c r="U90" s="34">
        <v>1</v>
      </c>
    </row>
    <row r="91" spans="1:22" ht="42.75" customHeight="1" x14ac:dyDescent="0.2">
      <c r="A91" s="20">
        <v>1.82</v>
      </c>
      <c r="B91" s="53">
        <v>1415</v>
      </c>
      <c r="C91" s="75" t="s">
        <v>57</v>
      </c>
      <c r="D91" s="55" t="s">
        <v>58</v>
      </c>
      <c r="E91" s="158">
        <v>641.5</v>
      </c>
      <c r="F91" s="57"/>
      <c r="G91" s="57"/>
      <c r="H91" s="156"/>
      <c r="I91" s="156"/>
      <c r="J91" s="157"/>
      <c r="K91" s="157"/>
      <c r="L91" s="157"/>
      <c r="M91" s="157"/>
      <c r="N91" s="157"/>
      <c r="O91" s="157"/>
      <c r="P91" s="157"/>
      <c r="Q91" s="157"/>
      <c r="R91" s="157"/>
      <c r="S91" s="59">
        <v>198</v>
      </c>
      <c r="T91" s="60">
        <v>700000</v>
      </c>
    </row>
    <row r="92" spans="1:22" ht="42" customHeight="1" x14ac:dyDescent="0.2">
      <c r="A92" s="64">
        <v>1.83</v>
      </c>
      <c r="B92" s="53">
        <v>1415</v>
      </c>
      <c r="C92" s="75" t="s">
        <v>57</v>
      </c>
      <c r="D92" s="55" t="s">
        <v>166</v>
      </c>
      <c r="E92" s="158">
        <v>137.25</v>
      </c>
      <c r="F92" s="57"/>
      <c r="G92" s="57"/>
      <c r="H92" s="156"/>
      <c r="I92" s="156"/>
      <c r="J92" s="157"/>
      <c r="K92" s="157"/>
      <c r="L92" s="157"/>
      <c r="M92" s="157"/>
      <c r="N92" s="157"/>
      <c r="O92" s="157"/>
      <c r="P92" s="157"/>
      <c r="Q92" s="157"/>
      <c r="R92" s="157"/>
      <c r="S92" s="59">
        <v>10</v>
      </c>
      <c r="T92" s="60">
        <v>300000</v>
      </c>
    </row>
    <row r="93" spans="1:22" ht="34.5" customHeight="1" x14ac:dyDescent="0.2">
      <c r="A93" s="20">
        <v>1.84</v>
      </c>
      <c r="B93" s="53">
        <v>1418</v>
      </c>
      <c r="C93" s="124" t="s">
        <v>29</v>
      </c>
      <c r="D93" s="55" t="s">
        <v>244</v>
      </c>
      <c r="E93" s="158"/>
      <c r="F93" s="57"/>
      <c r="G93" s="57"/>
      <c r="H93" s="156"/>
      <c r="I93" s="156"/>
      <c r="J93" s="157"/>
      <c r="K93" s="157"/>
      <c r="L93" s="157"/>
      <c r="M93" s="157"/>
      <c r="N93" s="157"/>
      <c r="O93" s="157"/>
      <c r="P93" s="157"/>
      <c r="Q93" s="157"/>
      <c r="R93" s="157"/>
      <c r="S93" s="59">
        <v>100</v>
      </c>
      <c r="T93" s="60">
        <v>300000</v>
      </c>
      <c r="U93" s="34">
        <v>1</v>
      </c>
      <c r="V93" s="34">
        <v>7</v>
      </c>
    </row>
    <row r="94" spans="1:22" ht="27.75" customHeight="1" x14ac:dyDescent="0.2">
      <c r="A94" s="64">
        <v>1.85</v>
      </c>
      <c r="B94" s="53">
        <v>1418</v>
      </c>
      <c r="C94" s="124" t="s">
        <v>29</v>
      </c>
      <c r="D94" s="55" t="s">
        <v>149</v>
      </c>
      <c r="E94" s="158"/>
      <c r="F94" s="57"/>
      <c r="G94" s="57"/>
      <c r="H94" s="156"/>
      <c r="I94" s="156"/>
      <c r="J94" s="157"/>
      <c r="K94" s="157"/>
      <c r="L94" s="157"/>
      <c r="M94" s="157"/>
      <c r="N94" s="157"/>
      <c r="O94" s="157"/>
      <c r="P94" s="157"/>
      <c r="Q94" s="157"/>
      <c r="R94" s="157"/>
      <c r="S94" s="59">
        <v>100</v>
      </c>
      <c r="T94" s="60">
        <v>300000</v>
      </c>
    </row>
    <row r="95" spans="1:22" ht="27.75" customHeight="1" x14ac:dyDescent="0.2">
      <c r="A95" s="20">
        <v>1.86</v>
      </c>
      <c r="B95" s="74">
        <v>1419</v>
      </c>
      <c r="C95" s="75" t="s">
        <v>10</v>
      </c>
      <c r="D95" s="55" t="s">
        <v>11</v>
      </c>
      <c r="E95" s="158">
        <v>188</v>
      </c>
      <c r="F95" s="57"/>
      <c r="G95" s="57"/>
      <c r="H95" s="156"/>
      <c r="I95" s="156"/>
      <c r="J95" s="157"/>
      <c r="K95" s="157"/>
      <c r="L95" s="157"/>
      <c r="M95" s="157"/>
      <c r="N95" s="157"/>
      <c r="O95" s="157"/>
      <c r="P95" s="157"/>
      <c r="Q95" s="157"/>
      <c r="R95" s="157"/>
      <c r="S95" s="59">
        <v>200</v>
      </c>
      <c r="T95" s="60">
        <v>500000</v>
      </c>
    </row>
    <row r="96" spans="1:22" ht="39.75" customHeight="1" x14ac:dyDescent="0.2">
      <c r="A96" s="64">
        <v>1.87</v>
      </c>
      <c r="B96" s="74">
        <v>1419</v>
      </c>
      <c r="C96" s="75" t="s">
        <v>10</v>
      </c>
      <c r="D96" s="66" t="s">
        <v>245</v>
      </c>
      <c r="E96" s="158"/>
      <c r="F96" s="57"/>
      <c r="G96" s="57"/>
      <c r="H96" s="156"/>
      <c r="I96" s="156"/>
      <c r="J96" s="157"/>
      <c r="K96" s="157"/>
      <c r="L96" s="157"/>
      <c r="M96" s="157"/>
      <c r="N96" s="157"/>
      <c r="O96" s="157"/>
      <c r="P96" s="157"/>
      <c r="Q96" s="157"/>
      <c r="R96" s="157"/>
      <c r="S96" s="59">
        <v>200</v>
      </c>
      <c r="T96" s="60">
        <v>500000</v>
      </c>
      <c r="U96" s="34">
        <v>1</v>
      </c>
    </row>
    <row r="97" spans="1:22" ht="41.25" customHeight="1" x14ac:dyDescent="0.2">
      <c r="A97" s="20">
        <v>1.88</v>
      </c>
      <c r="B97" s="61">
        <v>1420</v>
      </c>
      <c r="C97" s="124" t="s">
        <v>27</v>
      </c>
      <c r="D97" s="55" t="s">
        <v>150</v>
      </c>
      <c r="E97" s="158"/>
      <c r="F97" s="57"/>
      <c r="G97" s="57"/>
      <c r="H97" s="156"/>
      <c r="I97" s="156"/>
      <c r="J97" s="157"/>
      <c r="K97" s="157"/>
      <c r="L97" s="157"/>
      <c r="M97" s="157"/>
      <c r="N97" s="157"/>
      <c r="O97" s="157"/>
      <c r="P97" s="157"/>
      <c r="Q97" s="157"/>
      <c r="R97" s="157"/>
      <c r="S97" s="59">
        <v>300</v>
      </c>
      <c r="T97" s="60">
        <v>500000</v>
      </c>
      <c r="U97" s="34">
        <v>2</v>
      </c>
      <c r="V97" s="34">
        <v>7</v>
      </c>
    </row>
    <row r="98" spans="1:22" ht="40.5" customHeight="1" x14ac:dyDescent="0.2">
      <c r="A98" s="64">
        <v>1.89</v>
      </c>
      <c r="B98" s="61">
        <v>1421</v>
      </c>
      <c r="C98" s="75" t="s">
        <v>38</v>
      </c>
      <c r="D98" s="55" t="s">
        <v>39</v>
      </c>
      <c r="E98" s="158"/>
      <c r="F98" s="57"/>
      <c r="G98" s="57"/>
      <c r="H98" s="156"/>
      <c r="I98" s="156"/>
      <c r="J98" s="157"/>
      <c r="K98" s="157"/>
      <c r="L98" s="157"/>
      <c r="M98" s="157"/>
      <c r="N98" s="157"/>
      <c r="O98" s="157"/>
      <c r="P98" s="157"/>
      <c r="Q98" s="157"/>
      <c r="R98" s="157"/>
      <c r="S98" s="59">
        <v>35</v>
      </c>
      <c r="T98" s="60">
        <v>500000</v>
      </c>
      <c r="U98" s="34">
        <v>2</v>
      </c>
      <c r="V98" s="34">
        <v>7</v>
      </c>
    </row>
    <row r="99" spans="1:22" ht="57.75" customHeight="1" x14ac:dyDescent="0.2">
      <c r="A99" s="20">
        <v>1.9</v>
      </c>
      <c r="B99" s="61">
        <v>1421</v>
      </c>
      <c r="C99" s="75" t="s">
        <v>38</v>
      </c>
      <c r="D99" s="55" t="s">
        <v>168</v>
      </c>
      <c r="E99" s="158">
        <v>139.5</v>
      </c>
      <c r="F99" s="57"/>
      <c r="G99" s="57"/>
      <c r="H99" s="156"/>
      <c r="I99" s="156"/>
      <c r="J99" s="157"/>
      <c r="K99" s="157"/>
      <c r="L99" s="157"/>
      <c r="M99" s="157"/>
      <c r="N99" s="157"/>
      <c r="O99" s="157"/>
      <c r="P99" s="157"/>
      <c r="Q99" s="157"/>
      <c r="R99" s="157"/>
      <c r="S99" s="59">
        <v>15</v>
      </c>
      <c r="T99" s="60">
        <v>300000</v>
      </c>
    </row>
    <row r="100" spans="1:22" ht="55.5" customHeight="1" x14ac:dyDescent="0.2">
      <c r="A100" s="64">
        <v>1.91</v>
      </c>
      <c r="B100" s="61">
        <v>1421</v>
      </c>
      <c r="C100" s="75" t="s">
        <v>38</v>
      </c>
      <c r="D100" s="55" t="s">
        <v>169</v>
      </c>
      <c r="E100" s="158">
        <v>75</v>
      </c>
      <c r="F100" s="57"/>
      <c r="G100" s="57"/>
      <c r="H100" s="156"/>
      <c r="I100" s="156"/>
      <c r="J100" s="157"/>
      <c r="K100" s="157"/>
      <c r="L100" s="157"/>
      <c r="M100" s="157"/>
      <c r="N100" s="157"/>
      <c r="O100" s="157"/>
      <c r="P100" s="157"/>
      <c r="Q100" s="157"/>
      <c r="R100" s="157"/>
      <c r="S100" s="59">
        <v>20</v>
      </c>
      <c r="T100" s="60">
        <v>200000</v>
      </c>
    </row>
    <row r="101" spans="1:22" ht="54" customHeight="1" x14ac:dyDescent="0.2">
      <c r="A101" s="20">
        <v>1.92</v>
      </c>
      <c r="B101" s="61">
        <v>1422</v>
      </c>
      <c r="C101" s="123" t="s">
        <v>18</v>
      </c>
      <c r="D101" s="55" t="s">
        <v>170</v>
      </c>
      <c r="E101" s="158">
        <v>189.5</v>
      </c>
      <c r="F101" s="57"/>
      <c r="G101" s="57"/>
      <c r="H101" s="156"/>
      <c r="I101" s="156"/>
      <c r="J101" s="157"/>
      <c r="K101" s="157"/>
      <c r="L101" s="157"/>
      <c r="M101" s="157"/>
      <c r="N101" s="157"/>
      <c r="O101" s="157"/>
      <c r="P101" s="157"/>
      <c r="Q101" s="157"/>
      <c r="R101" s="157"/>
      <c r="S101" s="59">
        <v>50</v>
      </c>
      <c r="T101" s="60">
        <v>500000</v>
      </c>
    </row>
    <row r="102" spans="1:22" ht="27.75" customHeight="1" x14ac:dyDescent="0.2">
      <c r="A102" s="64">
        <v>1.93</v>
      </c>
      <c r="B102" s="61">
        <v>1422</v>
      </c>
      <c r="C102" s="123" t="s">
        <v>18</v>
      </c>
      <c r="D102" s="55" t="s">
        <v>154</v>
      </c>
      <c r="E102" s="158">
        <v>218.75</v>
      </c>
      <c r="F102" s="57"/>
      <c r="G102" s="57"/>
      <c r="H102" s="156"/>
      <c r="I102" s="156"/>
      <c r="J102" s="157"/>
      <c r="K102" s="157"/>
      <c r="L102" s="157"/>
      <c r="M102" s="157"/>
      <c r="N102" s="157"/>
      <c r="O102" s="157"/>
      <c r="P102" s="157"/>
      <c r="Q102" s="157"/>
      <c r="R102" s="157"/>
      <c r="S102" s="59">
        <v>200</v>
      </c>
      <c r="T102" s="60">
        <v>500000</v>
      </c>
    </row>
    <row r="103" spans="1:22" ht="57.75" customHeight="1" x14ac:dyDescent="0.2">
      <c r="A103" s="20">
        <v>1.94</v>
      </c>
      <c r="B103" s="61">
        <v>1423</v>
      </c>
      <c r="C103" s="123" t="s">
        <v>69</v>
      </c>
      <c r="D103" s="55" t="s">
        <v>246</v>
      </c>
      <c r="E103" s="158"/>
      <c r="F103" s="57"/>
      <c r="G103" s="57"/>
      <c r="H103" s="156"/>
      <c r="I103" s="156"/>
      <c r="J103" s="157"/>
      <c r="K103" s="157"/>
      <c r="L103" s="157"/>
      <c r="M103" s="157"/>
      <c r="N103" s="157"/>
      <c r="O103" s="157"/>
      <c r="P103" s="157"/>
      <c r="Q103" s="157"/>
      <c r="R103" s="157"/>
      <c r="S103" s="59">
        <v>500</v>
      </c>
      <c r="T103" s="60">
        <v>600000</v>
      </c>
      <c r="U103" s="34">
        <v>1</v>
      </c>
      <c r="V103" s="34">
        <v>7</v>
      </c>
    </row>
    <row r="104" spans="1:22" ht="41.25" customHeight="1" x14ac:dyDescent="0.2">
      <c r="A104" s="64">
        <v>1.95</v>
      </c>
      <c r="B104" s="61">
        <v>1423</v>
      </c>
      <c r="C104" s="123" t="s">
        <v>69</v>
      </c>
      <c r="D104" s="55" t="s">
        <v>247</v>
      </c>
      <c r="E104" s="158"/>
      <c r="F104" s="57"/>
      <c r="G104" s="57"/>
      <c r="H104" s="156"/>
      <c r="I104" s="156"/>
      <c r="J104" s="157"/>
      <c r="K104" s="157"/>
      <c r="L104" s="157"/>
      <c r="M104" s="157"/>
      <c r="N104" s="157"/>
      <c r="O104" s="157"/>
      <c r="P104" s="157"/>
      <c r="Q104" s="157"/>
      <c r="R104" s="157"/>
      <c r="S104" s="59">
        <v>300</v>
      </c>
      <c r="T104" s="60">
        <v>400000</v>
      </c>
      <c r="U104" s="34">
        <v>1</v>
      </c>
      <c r="V104" s="34">
        <v>7</v>
      </c>
    </row>
    <row r="105" spans="1:22" ht="34.5" customHeight="1" x14ac:dyDescent="0.2">
      <c r="A105" s="50">
        <v>1.96</v>
      </c>
      <c r="B105" s="61">
        <v>1425</v>
      </c>
      <c r="C105" s="75" t="s">
        <v>34</v>
      </c>
      <c r="D105" s="55" t="s">
        <v>35</v>
      </c>
      <c r="E105" s="158">
        <v>181</v>
      </c>
      <c r="F105" s="57"/>
      <c r="G105" s="57"/>
      <c r="H105" s="156"/>
      <c r="I105" s="156"/>
      <c r="J105" s="157"/>
      <c r="K105" s="157"/>
      <c r="L105" s="157"/>
      <c r="M105" s="157"/>
      <c r="N105" s="157"/>
      <c r="O105" s="157"/>
      <c r="P105" s="157"/>
      <c r="Q105" s="157"/>
      <c r="R105" s="157"/>
      <c r="S105" s="76">
        <v>70</v>
      </c>
      <c r="T105" s="60">
        <v>500000</v>
      </c>
    </row>
    <row r="106" spans="1:22" ht="27.75" customHeight="1" x14ac:dyDescent="0.2">
      <c r="A106" s="50">
        <v>1.97</v>
      </c>
      <c r="B106" s="61">
        <v>1425</v>
      </c>
      <c r="C106" s="54" t="s">
        <v>34</v>
      </c>
      <c r="D106" s="55" t="s">
        <v>36</v>
      </c>
      <c r="E106" s="158">
        <v>197.1</v>
      </c>
      <c r="F106" s="57"/>
      <c r="G106" s="57"/>
      <c r="H106" s="156"/>
      <c r="I106" s="156"/>
      <c r="J106" s="157"/>
      <c r="K106" s="157"/>
      <c r="L106" s="157"/>
      <c r="M106" s="157"/>
      <c r="N106" s="157"/>
      <c r="O106" s="157"/>
      <c r="P106" s="157"/>
      <c r="Q106" s="157"/>
      <c r="R106" s="157"/>
      <c r="S106" s="76">
        <v>160</v>
      </c>
      <c r="T106" s="60">
        <v>500000</v>
      </c>
    </row>
    <row r="107" spans="1:22" ht="48" customHeight="1" x14ac:dyDescent="0.2">
      <c r="A107" s="50">
        <v>1.98</v>
      </c>
      <c r="B107" s="74">
        <v>1426</v>
      </c>
      <c r="C107" s="54" t="s">
        <v>37</v>
      </c>
      <c r="D107" s="68" t="s">
        <v>151</v>
      </c>
      <c r="E107" s="158">
        <v>440.5</v>
      </c>
      <c r="F107" s="57"/>
      <c r="G107" s="57"/>
      <c r="H107" s="156"/>
      <c r="I107" s="156"/>
      <c r="J107" s="157"/>
      <c r="K107" s="157"/>
      <c r="L107" s="157"/>
      <c r="M107" s="157"/>
      <c r="N107" s="157"/>
      <c r="O107" s="157"/>
      <c r="P107" s="157"/>
      <c r="Q107" s="157"/>
      <c r="R107" s="157"/>
      <c r="S107" s="76">
        <v>100</v>
      </c>
      <c r="T107" s="60">
        <v>1000000</v>
      </c>
    </row>
    <row r="108" spans="1:22" x14ac:dyDescent="0.2">
      <c r="A108" s="19"/>
      <c r="B108" s="77"/>
      <c r="C108" s="78"/>
      <c r="D108" s="79" t="s">
        <v>187</v>
      </c>
      <c r="E108" s="111">
        <f t="shared" ref="E108:T108" si="0">SUM(E10:E107)</f>
        <v>21842.649999999998</v>
      </c>
      <c r="F108" s="57" t="e">
        <f>#REF!</f>
        <v>#REF!</v>
      </c>
      <c r="G108" s="80">
        <f t="shared" si="0"/>
        <v>0</v>
      </c>
      <c r="H108" s="81">
        <f t="shared" si="0"/>
        <v>0</v>
      </c>
      <c r="I108" s="81">
        <f t="shared" si="0"/>
        <v>0</v>
      </c>
      <c r="J108" s="81">
        <f t="shared" si="0"/>
        <v>0</v>
      </c>
      <c r="K108" s="81">
        <f t="shared" si="0"/>
        <v>0</v>
      </c>
      <c r="L108" s="81">
        <f t="shared" si="0"/>
        <v>0</v>
      </c>
      <c r="M108" s="81">
        <f t="shared" si="0"/>
        <v>0</v>
      </c>
      <c r="N108" s="81">
        <f t="shared" si="0"/>
        <v>0</v>
      </c>
      <c r="O108" s="81">
        <f t="shared" si="0"/>
        <v>0</v>
      </c>
      <c r="P108" s="81">
        <f t="shared" si="0"/>
        <v>0</v>
      </c>
      <c r="Q108" s="81">
        <f t="shared" si="0"/>
        <v>0</v>
      </c>
      <c r="R108" s="81">
        <f t="shared" si="0"/>
        <v>0</v>
      </c>
      <c r="S108" s="81">
        <f t="shared" si="0"/>
        <v>18342</v>
      </c>
      <c r="T108" s="80">
        <f t="shared" si="0"/>
        <v>51900000</v>
      </c>
      <c r="U108" s="34">
        <v>1</v>
      </c>
    </row>
    <row r="109" spans="1:22" x14ac:dyDescent="0.2">
      <c r="A109" s="82">
        <v>2</v>
      </c>
      <c r="B109" s="83"/>
      <c r="C109" s="84"/>
      <c r="D109" s="85" t="s">
        <v>184</v>
      </c>
      <c r="E109" s="112"/>
      <c r="F109" s="57"/>
      <c r="G109" s="86"/>
      <c r="H109" s="87"/>
      <c r="I109" s="58"/>
      <c r="J109" s="85"/>
      <c r="K109" s="85"/>
      <c r="L109" s="85"/>
      <c r="M109" s="85"/>
      <c r="N109" s="85"/>
      <c r="O109" s="85"/>
      <c r="P109" s="85"/>
      <c r="Q109" s="85"/>
      <c r="R109" s="85"/>
      <c r="S109" s="72"/>
      <c r="T109" s="50"/>
      <c r="U109" s="34">
        <v>2</v>
      </c>
      <c r="V109" s="34">
        <v>5</v>
      </c>
    </row>
    <row r="110" spans="1:22" ht="27" customHeight="1" x14ac:dyDescent="0.2">
      <c r="A110" s="27">
        <v>2.1</v>
      </c>
      <c r="B110" s="88">
        <v>1328</v>
      </c>
      <c r="C110" s="89" t="s">
        <v>89</v>
      </c>
      <c r="D110" s="56" t="s">
        <v>104</v>
      </c>
      <c r="E110" s="113"/>
      <c r="F110" s="57"/>
      <c r="G110" s="57"/>
      <c r="H110" s="156"/>
      <c r="I110" s="156"/>
      <c r="J110" s="157"/>
      <c r="K110" s="157"/>
      <c r="L110" s="157"/>
      <c r="M110" s="157"/>
      <c r="N110" s="157"/>
      <c r="O110" s="157"/>
      <c r="P110" s="157"/>
      <c r="Q110" s="157"/>
      <c r="R110" s="157"/>
      <c r="S110" s="59">
        <v>85</v>
      </c>
      <c r="T110" s="60">
        <v>500000</v>
      </c>
      <c r="U110" s="34">
        <v>2</v>
      </c>
      <c r="V110" s="34">
        <v>5</v>
      </c>
    </row>
    <row r="111" spans="1:22" ht="27" customHeight="1" x14ac:dyDescent="0.2">
      <c r="A111" s="28">
        <v>2.2000000000000002</v>
      </c>
      <c r="B111" s="88">
        <v>1330</v>
      </c>
      <c r="C111" s="90" t="s">
        <v>62</v>
      </c>
      <c r="D111" s="56" t="s">
        <v>111</v>
      </c>
      <c r="E111" s="113"/>
      <c r="F111" s="57"/>
      <c r="G111" s="57"/>
      <c r="H111" s="156"/>
      <c r="I111" s="156"/>
      <c r="J111" s="157"/>
      <c r="K111" s="157"/>
      <c r="L111" s="157"/>
      <c r="M111" s="157"/>
      <c r="N111" s="157"/>
      <c r="O111" s="157"/>
      <c r="P111" s="157"/>
      <c r="Q111" s="157"/>
      <c r="R111" s="157"/>
      <c r="S111" s="59">
        <v>400</v>
      </c>
      <c r="T111" s="60">
        <v>300000</v>
      </c>
      <c r="U111" s="34">
        <v>2</v>
      </c>
    </row>
    <row r="112" spans="1:22" ht="40.5" customHeight="1" x14ac:dyDescent="0.2">
      <c r="A112" s="27">
        <v>2.2999999999999998</v>
      </c>
      <c r="B112" s="88">
        <v>1330</v>
      </c>
      <c r="C112" s="90" t="s">
        <v>62</v>
      </c>
      <c r="D112" s="56" t="s">
        <v>112</v>
      </c>
      <c r="E112" s="113"/>
      <c r="F112" s="57"/>
      <c r="G112" s="57"/>
      <c r="H112" s="156"/>
      <c r="I112" s="156"/>
      <c r="J112" s="157"/>
      <c r="K112" s="157"/>
      <c r="L112" s="157"/>
      <c r="M112" s="157"/>
      <c r="N112" s="157"/>
      <c r="O112" s="157"/>
      <c r="P112" s="157"/>
      <c r="Q112" s="157"/>
      <c r="R112" s="157"/>
      <c r="S112" s="59">
        <v>600</v>
      </c>
      <c r="T112" s="60">
        <v>200000</v>
      </c>
      <c r="U112" s="34">
        <v>2</v>
      </c>
    </row>
    <row r="113" spans="1:22" ht="30" customHeight="1" x14ac:dyDescent="0.2">
      <c r="A113" s="28">
        <v>2.4</v>
      </c>
      <c r="B113" s="88">
        <v>1339</v>
      </c>
      <c r="C113" s="90" t="s">
        <v>86</v>
      </c>
      <c r="D113" s="56" t="s">
        <v>128</v>
      </c>
      <c r="E113" s="113"/>
      <c r="F113" s="57"/>
      <c r="G113" s="57"/>
      <c r="H113" s="156"/>
      <c r="I113" s="156"/>
      <c r="J113" s="157"/>
      <c r="K113" s="157"/>
      <c r="L113" s="157"/>
      <c r="M113" s="157"/>
      <c r="N113" s="157"/>
      <c r="O113" s="157"/>
      <c r="P113" s="157"/>
      <c r="Q113" s="157"/>
      <c r="R113" s="157"/>
      <c r="S113" s="59">
        <v>20</v>
      </c>
      <c r="T113" s="60">
        <v>200000</v>
      </c>
      <c r="U113" s="34">
        <v>2</v>
      </c>
    </row>
    <row r="114" spans="1:22" ht="27" customHeight="1" x14ac:dyDescent="0.2">
      <c r="A114" s="28">
        <v>2.5</v>
      </c>
      <c r="B114" s="88">
        <v>1398</v>
      </c>
      <c r="C114" s="90" t="s">
        <v>33</v>
      </c>
      <c r="D114" s="56" t="s">
        <v>265</v>
      </c>
      <c r="E114" s="113"/>
      <c r="F114" s="57"/>
      <c r="G114" s="57"/>
      <c r="H114" s="156"/>
      <c r="I114" s="156"/>
      <c r="J114" s="157"/>
      <c r="K114" s="157"/>
      <c r="L114" s="157"/>
      <c r="M114" s="157"/>
      <c r="N114" s="157"/>
      <c r="O114" s="157"/>
      <c r="P114" s="157"/>
      <c r="Q114" s="157"/>
      <c r="R114" s="157"/>
      <c r="S114" s="59">
        <v>40</v>
      </c>
      <c r="T114" s="60">
        <v>50000</v>
      </c>
      <c r="U114" s="34">
        <v>1</v>
      </c>
      <c r="V114" s="34">
        <v>5</v>
      </c>
    </row>
    <row r="115" spans="1:22" ht="27" customHeight="1" x14ac:dyDescent="0.2">
      <c r="A115" s="27">
        <v>2.6</v>
      </c>
      <c r="B115" s="88">
        <v>1413</v>
      </c>
      <c r="C115" s="90" t="s">
        <v>73</v>
      </c>
      <c r="D115" s="56" t="s">
        <v>221</v>
      </c>
      <c r="E115" s="113"/>
      <c r="F115" s="57"/>
      <c r="G115" s="57"/>
      <c r="H115" s="156"/>
      <c r="I115" s="156"/>
      <c r="J115" s="157"/>
      <c r="K115" s="157"/>
      <c r="L115" s="157"/>
      <c r="M115" s="157"/>
      <c r="N115" s="157"/>
      <c r="O115" s="157"/>
      <c r="P115" s="157"/>
      <c r="Q115" s="157"/>
      <c r="R115" s="157"/>
      <c r="S115" s="59">
        <v>25</v>
      </c>
      <c r="T115" s="60">
        <v>200000</v>
      </c>
    </row>
    <row r="116" spans="1:22" ht="18" customHeight="1" x14ac:dyDescent="0.2">
      <c r="A116" s="28">
        <v>2.7</v>
      </c>
      <c r="B116" s="88">
        <v>1414</v>
      </c>
      <c r="C116" s="96" t="s">
        <v>68</v>
      </c>
      <c r="D116" s="56" t="s">
        <v>98</v>
      </c>
      <c r="E116" s="113"/>
      <c r="F116" s="57"/>
      <c r="G116" s="57"/>
      <c r="H116" s="156"/>
      <c r="I116" s="156"/>
      <c r="J116" s="157"/>
      <c r="K116" s="157"/>
      <c r="L116" s="157"/>
      <c r="M116" s="157"/>
      <c r="N116" s="157"/>
      <c r="O116" s="157"/>
      <c r="P116" s="157"/>
      <c r="Q116" s="157"/>
      <c r="R116" s="157"/>
      <c r="S116" s="59">
        <v>100</v>
      </c>
      <c r="T116" s="60">
        <v>200000</v>
      </c>
    </row>
    <row r="117" spans="1:22" ht="45" customHeight="1" x14ac:dyDescent="0.2">
      <c r="A117" s="28">
        <v>2.8</v>
      </c>
      <c r="B117" s="83">
        <v>1416</v>
      </c>
      <c r="C117" s="89" t="s">
        <v>71</v>
      </c>
      <c r="D117" s="56" t="s">
        <v>144</v>
      </c>
      <c r="E117" s="113"/>
      <c r="F117" s="57"/>
      <c r="G117" s="57"/>
      <c r="H117" s="156"/>
      <c r="I117" s="156"/>
      <c r="J117" s="157"/>
      <c r="K117" s="157"/>
      <c r="L117" s="157"/>
      <c r="M117" s="157"/>
      <c r="N117" s="157"/>
      <c r="O117" s="157"/>
      <c r="P117" s="157"/>
      <c r="Q117" s="157"/>
      <c r="R117" s="157"/>
      <c r="S117" s="59">
        <v>150</v>
      </c>
      <c r="T117" s="60">
        <v>500000</v>
      </c>
      <c r="U117" s="34">
        <v>2</v>
      </c>
    </row>
    <row r="118" spans="1:22" ht="39.75" customHeight="1" x14ac:dyDescent="0.2">
      <c r="A118" s="27">
        <v>2.9</v>
      </c>
      <c r="B118" s="83">
        <v>1416</v>
      </c>
      <c r="C118" s="89" t="s">
        <v>71</v>
      </c>
      <c r="D118" s="56" t="s">
        <v>179</v>
      </c>
      <c r="E118" s="113"/>
      <c r="F118" s="57"/>
      <c r="G118" s="57"/>
      <c r="H118" s="156"/>
      <c r="I118" s="156"/>
      <c r="J118" s="157"/>
      <c r="K118" s="157"/>
      <c r="L118" s="157"/>
      <c r="M118" s="157"/>
      <c r="N118" s="157"/>
      <c r="O118" s="157"/>
      <c r="P118" s="157"/>
      <c r="Q118" s="157"/>
      <c r="R118" s="157"/>
      <c r="S118" s="59">
        <v>37</v>
      </c>
      <c r="T118" s="60">
        <v>500000</v>
      </c>
      <c r="U118" s="34">
        <v>2</v>
      </c>
    </row>
    <row r="119" spans="1:22" ht="46.5" customHeight="1" x14ac:dyDescent="0.2">
      <c r="A119" s="20">
        <v>2.1</v>
      </c>
      <c r="B119" s="83">
        <v>1417</v>
      </c>
      <c r="C119" s="84" t="s">
        <v>8</v>
      </c>
      <c r="D119" s="56" t="s">
        <v>146</v>
      </c>
      <c r="E119" s="113"/>
      <c r="F119" s="57"/>
      <c r="G119" s="57"/>
      <c r="H119" s="156"/>
      <c r="I119" s="156"/>
      <c r="J119" s="157"/>
      <c r="K119" s="157"/>
      <c r="L119" s="157"/>
      <c r="M119" s="157"/>
      <c r="N119" s="157"/>
      <c r="O119" s="157"/>
      <c r="P119" s="157"/>
      <c r="Q119" s="157"/>
      <c r="R119" s="157"/>
      <c r="S119" s="59">
        <v>38</v>
      </c>
      <c r="T119" s="60">
        <v>450000</v>
      </c>
      <c r="U119" s="34">
        <v>2</v>
      </c>
    </row>
    <row r="120" spans="1:22" ht="33.75" customHeight="1" x14ac:dyDescent="0.2">
      <c r="A120" s="20">
        <v>2.11</v>
      </c>
      <c r="B120" s="83">
        <v>1417</v>
      </c>
      <c r="C120" s="84" t="s">
        <v>8</v>
      </c>
      <c r="D120" s="56" t="s">
        <v>9</v>
      </c>
      <c r="E120" s="113"/>
      <c r="F120" s="57"/>
      <c r="G120" s="57"/>
      <c r="H120" s="156"/>
      <c r="I120" s="156"/>
      <c r="J120" s="157"/>
      <c r="K120" s="157"/>
      <c r="L120" s="157"/>
      <c r="M120" s="157"/>
      <c r="N120" s="157"/>
      <c r="O120" s="157"/>
      <c r="P120" s="157"/>
      <c r="Q120" s="157"/>
      <c r="R120" s="157"/>
      <c r="S120" s="59">
        <v>15</v>
      </c>
      <c r="T120" s="60">
        <v>400000</v>
      </c>
    </row>
    <row r="121" spans="1:22" ht="16.5" customHeight="1" x14ac:dyDescent="0.2">
      <c r="A121" s="19"/>
      <c r="B121" s="91"/>
      <c r="C121" s="92"/>
      <c r="D121" s="79" t="s">
        <v>187</v>
      </c>
      <c r="E121" s="114">
        <f>SUM(E110:E120)</f>
        <v>0</v>
      </c>
      <c r="F121" s="57" t="e">
        <f>#REF!</f>
        <v>#REF!</v>
      </c>
      <c r="G121" s="81">
        <f t="shared" ref="G121:S121" si="1">SUM(G110:G120)</f>
        <v>0</v>
      </c>
      <c r="H121" s="81">
        <f t="shared" si="1"/>
        <v>0</v>
      </c>
      <c r="I121" s="81">
        <f t="shared" si="1"/>
        <v>0</v>
      </c>
      <c r="J121" s="81">
        <f t="shared" si="1"/>
        <v>0</v>
      </c>
      <c r="K121" s="81">
        <f t="shared" si="1"/>
        <v>0</v>
      </c>
      <c r="L121" s="81">
        <f t="shared" si="1"/>
        <v>0</v>
      </c>
      <c r="M121" s="81">
        <f t="shared" si="1"/>
        <v>0</v>
      </c>
      <c r="N121" s="81">
        <f t="shared" si="1"/>
        <v>0</v>
      </c>
      <c r="O121" s="81">
        <f t="shared" si="1"/>
        <v>0</v>
      </c>
      <c r="P121" s="81">
        <f t="shared" si="1"/>
        <v>0</v>
      </c>
      <c r="Q121" s="81">
        <f t="shared" si="1"/>
        <v>0</v>
      </c>
      <c r="R121" s="81">
        <f t="shared" si="1"/>
        <v>0</v>
      </c>
      <c r="S121" s="81">
        <f t="shared" si="1"/>
        <v>1510</v>
      </c>
      <c r="T121" s="80">
        <f t="shared" ref="T121" si="2">SUM(T110:T120)</f>
        <v>3500000</v>
      </c>
    </row>
    <row r="122" spans="1:22" x14ac:dyDescent="0.2">
      <c r="A122" s="82">
        <v>3</v>
      </c>
      <c r="B122" s="83"/>
      <c r="C122" s="84"/>
      <c r="D122" s="85" t="s">
        <v>183</v>
      </c>
      <c r="E122" s="112"/>
      <c r="F122" s="57"/>
      <c r="G122" s="86"/>
      <c r="H122" s="87"/>
      <c r="I122" s="58"/>
      <c r="J122" s="85"/>
      <c r="K122" s="85"/>
      <c r="L122" s="85"/>
      <c r="M122" s="85"/>
      <c r="N122" s="85"/>
      <c r="O122" s="85"/>
      <c r="P122" s="85"/>
      <c r="Q122" s="85"/>
      <c r="R122" s="85"/>
      <c r="S122" s="72"/>
      <c r="T122" s="93"/>
      <c r="U122" s="34">
        <v>2</v>
      </c>
      <c r="V122" s="34">
        <v>5</v>
      </c>
    </row>
    <row r="123" spans="1:22" ht="34.5" customHeight="1" x14ac:dyDescent="0.2">
      <c r="A123" s="28">
        <v>3.1</v>
      </c>
      <c r="B123" s="127">
        <v>1329</v>
      </c>
      <c r="C123" s="128" t="s">
        <v>90</v>
      </c>
      <c r="D123" s="56" t="s">
        <v>156</v>
      </c>
      <c r="E123" s="113"/>
      <c r="F123" s="57"/>
      <c r="G123" s="57"/>
      <c r="H123" s="156"/>
      <c r="I123" s="156"/>
      <c r="J123" s="157"/>
      <c r="K123" s="157"/>
      <c r="L123" s="157"/>
      <c r="M123" s="157"/>
      <c r="N123" s="157"/>
      <c r="O123" s="157"/>
      <c r="P123" s="157"/>
      <c r="Q123" s="157"/>
      <c r="R123" s="155"/>
      <c r="S123" s="59">
        <v>256</v>
      </c>
      <c r="T123" s="60">
        <v>1000000</v>
      </c>
      <c r="U123" s="34">
        <v>2</v>
      </c>
      <c r="V123" s="34">
        <v>5</v>
      </c>
    </row>
    <row r="124" spans="1:22" ht="33.75" customHeight="1" x14ac:dyDescent="0.2">
      <c r="A124" s="126">
        <v>3.2</v>
      </c>
      <c r="B124" s="131">
        <v>1334</v>
      </c>
      <c r="C124" s="132" t="s">
        <v>6</v>
      </c>
      <c r="D124" s="55" t="s">
        <v>171</v>
      </c>
      <c r="E124" s="113"/>
      <c r="F124" s="57"/>
      <c r="G124" s="57"/>
      <c r="H124" s="156"/>
      <c r="I124" s="156"/>
      <c r="J124" s="157"/>
      <c r="K124" s="157"/>
      <c r="L124" s="157"/>
      <c r="M124" s="157"/>
      <c r="N124" s="157"/>
      <c r="O124" s="157"/>
      <c r="P124" s="157"/>
      <c r="Q124" s="157"/>
      <c r="R124" s="155"/>
      <c r="S124" s="59">
        <v>35</v>
      </c>
      <c r="T124" s="60">
        <v>200000</v>
      </c>
      <c r="U124" s="34">
        <v>2</v>
      </c>
      <c r="V124" s="34">
        <v>7</v>
      </c>
    </row>
    <row r="125" spans="1:22" ht="31.5" customHeight="1" x14ac:dyDescent="0.2">
      <c r="A125" s="126">
        <v>3.3</v>
      </c>
      <c r="B125" s="61">
        <v>1334</v>
      </c>
      <c r="C125" s="54" t="s">
        <v>6</v>
      </c>
      <c r="D125" s="55" t="s">
        <v>7</v>
      </c>
      <c r="E125" s="113"/>
      <c r="F125" s="57"/>
      <c r="G125" s="57"/>
      <c r="H125" s="156"/>
      <c r="I125" s="156"/>
      <c r="J125" s="157"/>
      <c r="K125" s="157"/>
      <c r="L125" s="157"/>
      <c r="M125" s="157"/>
      <c r="N125" s="157"/>
      <c r="O125" s="157"/>
      <c r="P125" s="157"/>
      <c r="Q125" s="157"/>
      <c r="R125" s="155"/>
      <c r="S125" s="59">
        <v>50</v>
      </c>
      <c r="T125" s="60">
        <v>200000</v>
      </c>
      <c r="U125" s="34">
        <v>2</v>
      </c>
      <c r="V125" s="34">
        <v>7</v>
      </c>
    </row>
    <row r="126" spans="1:22" ht="53.25" customHeight="1" x14ac:dyDescent="0.2">
      <c r="A126" s="28">
        <v>3.4</v>
      </c>
      <c r="B126" s="133">
        <v>1335</v>
      </c>
      <c r="C126" s="134" t="s">
        <v>30</v>
      </c>
      <c r="D126" s="56" t="s">
        <v>238</v>
      </c>
      <c r="E126" s="113"/>
      <c r="F126" s="57"/>
      <c r="G126" s="57"/>
      <c r="H126" s="156"/>
      <c r="I126" s="156"/>
      <c r="J126" s="157"/>
      <c r="K126" s="157"/>
      <c r="L126" s="157"/>
      <c r="M126" s="157"/>
      <c r="N126" s="157"/>
      <c r="O126" s="157"/>
      <c r="P126" s="157"/>
      <c r="Q126" s="157"/>
      <c r="R126" s="155"/>
      <c r="S126" s="59">
        <v>54</v>
      </c>
      <c r="T126" s="60">
        <v>500000</v>
      </c>
      <c r="U126" s="34">
        <v>1</v>
      </c>
      <c r="V126" s="34">
        <v>5</v>
      </c>
    </row>
    <row r="127" spans="1:22" ht="49.5" customHeight="1" x14ac:dyDescent="0.2">
      <c r="A127" s="126">
        <v>3.5</v>
      </c>
      <c r="B127" s="61">
        <v>1336</v>
      </c>
      <c r="C127" s="63" t="s">
        <v>63</v>
      </c>
      <c r="D127" s="55" t="s">
        <v>162</v>
      </c>
      <c r="E127" s="113"/>
      <c r="F127" s="57"/>
      <c r="G127" s="57"/>
      <c r="H127" s="156"/>
      <c r="I127" s="156"/>
      <c r="J127" s="157"/>
      <c r="K127" s="157"/>
      <c r="L127" s="157"/>
      <c r="M127" s="157"/>
      <c r="N127" s="157"/>
      <c r="O127" s="157"/>
      <c r="P127" s="157"/>
      <c r="Q127" s="157"/>
      <c r="R127" s="155"/>
      <c r="S127" s="59">
        <v>15</v>
      </c>
      <c r="T127" s="60">
        <v>100000</v>
      </c>
      <c r="U127" s="34">
        <v>2</v>
      </c>
      <c r="V127" s="34">
        <v>7</v>
      </c>
    </row>
    <row r="128" spans="1:22" ht="44.25" customHeight="1" x14ac:dyDescent="0.2">
      <c r="A128" s="28">
        <v>3.6</v>
      </c>
      <c r="B128" s="135">
        <v>1417</v>
      </c>
      <c r="C128" s="136" t="s">
        <v>8</v>
      </c>
      <c r="D128" s="71" t="s">
        <v>145</v>
      </c>
      <c r="E128" s="115"/>
      <c r="F128" s="57"/>
      <c r="G128" s="57"/>
      <c r="H128" s="156"/>
      <c r="I128" s="156"/>
      <c r="J128" s="157"/>
      <c r="K128" s="157"/>
      <c r="L128" s="157"/>
      <c r="M128" s="157"/>
      <c r="N128" s="157"/>
      <c r="O128" s="157"/>
      <c r="P128" s="157"/>
      <c r="Q128" s="157"/>
      <c r="R128" s="155"/>
      <c r="S128" s="59">
        <v>30</v>
      </c>
      <c r="T128" s="60">
        <v>150000</v>
      </c>
    </row>
    <row r="129" spans="1:22" ht="17.25" customHeight="1" x14ac:dyDescent="0.2">
      <c r="A129" s="19"/>
      <c r="B129" s="91"/>
      <c r="C129" s="92"/>
      <c r="D129" s="79" t="s">
        <v>187</v>
      </c>
      <c r="E129" s="114">
        <f>SUM(E123:E128)</f>
        <v>0</v>
      </c>
      <c r="F129" s="57" t="e">
        <f>#REF!</f>
        <v>#REF!</v>
      </c>
      <c r="G129" s="80">
        <f t="shared" ref="G129:S129" si="3">SUM(G123:G128)</f>
        <v>0</v>
      </c>
      <c r="H129" s="81">
        <f t="shared" si="3"/>
        <v>0</v>
      </c>
      <c r="I129" s="81">
        <f t="shared" si="3"/>
        <v>0</v>
      </c>
      <c r="J129" s="81">
        <f t="shared" si="3"/>
        <v>0</v>
      </c>
      <c r="K129" s="81">
        <f t="shared" si="3"/>
        <v>0</v>
      </c>
      <c r="L129" s="81">
        <f t="shared" si="3"/>
        <v>0</v>
      </c>
      <c r="M129" s="81">
        <f t="shared" si="3"/>
        <v>0</v>
      </c>
      <c r="N129" s="81">
        <f t="shared" si="3"/>
        <v>0</v>
      </c>
      <c r="O129" s="81">
        <f t="shared" si="3"/>
        <v>0</v>
      </c>
      <c r="P129" s="81">
        <f t="shared" si="3"/>
        <v>0</v>
      </c>
      <c r="Q129" s="81">
        <f t="shared" si="3"/>
        <v>0</v>
      </c>
      <c r="R129" s="80">
        <f t="shared" si="3"/>
        <v>0</v>
      </c>
      <c r="S129" s="81">
        <f t="shared" si="3"/>
        <v>440</v>
      </c>
      <c r="T129" s="94">
        <f>SUM(T123:T128)</f>
        <v>2150000</v>
      </c>
    </row>
    <row r="130" spans="1:22" ht="25.5" x14ac:dyDescent="0.2">
      <c r="A130" s="82">
        <v>6</v>
      </c>
      <c r="B130" s="83"/>
      <c r="C130" s="84"/>
      <c r="D130" s="85" t="s">
        <v>190</v>
      </c>
      <c r="E130" s="112"/>
      <c r="F130" s="57"/>
      <c r="G130" s="86"/>
      <c r="H130" s="87"/>
      <c r="I130" s="58"/>
      <c r="J130" s="85"/>
      <c r="K130" s="85"/>
      <c r="L130" s="85"/>
      <c r="M130" s="85"/>
      <c r="N130" s="85"/>
      <c r="O130" s="85"/>
      <c r="P130" s="85"/>
      <c r="Q130" s="85"/>
      <c r="R130" s="85"/>
      <c r="S130" s="72"/>
      <c r="T130" s="50"/>
      <c r="U130" s="34">
        <v>2</v>
      </c>
      <c r="V130" s="34">
        <v>5</v>
      </c>
    </row>
    <row r="131" spans="1:22" ht="81" customHeight="1" x14ac:dyDescent="0.2">
      <c r="A131" s="28">
        <v>6.1</v>
      </c>
      <c r="B131" s="88">
        <v>1325</v>
      </c>
      <c r="C131" s="89" t="s">
        <v>61</v>
      </c>
      <c r="D131" s="56" t="s">
        <v>103</v>
      </c>
      <c r="E131" s="158"/>
      <c r="F131" s="57"/>
      <c r="G131" s="57"/>
      <c r="H131" s="156"/>
      <c r="I131" s="156"/>
      <c r="J131" s="157"/>
      <c r="K131" s="157"/>
      <c r="L131" s="157"/>
      <c r="M131" s="157"/>
      <c r="N131" s="157"/>
      <c r="O131" s="157"/>
      <c r="P131" s="157"/>
      <c r="Q131" s="157"/>
      <c r="R131" s="157"/>
      <c r="S131" s="59">
        <v>150</v>
      </c>
      <c r="T131" s="60">
        <v>500000</v>
      </c>
    </row>
    <row r="132" spans="1:22" ht="51" customHeight="1" x14ac:dyDescent="0.2">
      <c r="A132" s="28">
        <v>6.2</v>
      </c>
      <c r="B132" s="88">
        <v>1325</v>
      </c>
      <c r="C132" s="89" t="s">
        <v>61</v>
      </c>
      <c r="D132" s="56" t="s">
        <v>119</v>
      </c>
      <c r="E132" s="158"/>
      <c r="F132" s="57"/>
      <c r="G132" s="57"/>
      <c r="H132" s="156"/>
      <c r="I132" s="156"/>
      <c r="J132" s="157"/>
      <c r="K132" s="157"/>
      <c r="L132" s="157"/>
      <c r="M132" s="157"/>
      <c r="N132" s="157"/>
      <c r="O132" s="157"/>
      <c r="P132" s="157"/>
      <c r="Q132" s="157"/>
      <c r="R132" s="157"/>
      <c r="S132" s="59">
        <v>80</v>
      </c>
      <c r="T132" s="60">
        <v>250000</v>
      </c>
    </row>
    <row r="133" spans="1:22" ht="57" customHeight="1" x14ac:dyDescent="0.2">
      <c r="A133" s="28">
        <v>6.3</v>
      </c>
      <c r="B133" s="127">
        <v>1325</v>
      </c>
      <c r="C133" s="128" t="s">
        <v>61</v>
      </c>
      <c r="D133" s="56" t="s">
        <v>177</v>
      </c>
      <c r="E133" s="158"/>
      <c r="F133" s="57"/>
      <c r="G133" s="57"/>
      <c r="H133" s="156"/>
      <c r="I133" s="156"/>
      <c r="J133" s="157"/>
      <c r="K133" s="157"/>
      <c r="L133" s="157"/>
      <c r="M133" s="157"/>
      <c r="N133" s="157"/>
      <c r="O133" s="157"/>
      <c r="P133" s="157"/>
      <c r="Q133" s="157"/>
      <c r="R133" s="157"/>
      <c r="S133" s="59">
        <v>75</v>
      </c>
      <c r="T133" s="60">
        <v>250000</v>
      </c>
    </row>
    <row r="134" spans="1:22" ht="72" customHeight="1" x14ac:dyDescent="0.2">
      <c r="A134" s="126">
        <v>6.4</v>
      </c>
      <c r="B134" s="61">
        <v>1336</v>
      </c>
      <c r="C134" s="63" t="s">
        <v>63</v>
      </c>
      <c r="D134" s="55" t="s">
        <v>94</v>
      </c>
      <c r="E134" s="158"/>
      <c r="F134" s="57"/>
      <c r="G134" s="57"/>
      <c r="H134" s="156"/>
      <c r="I134" s="156"/>
      <c r="J134" s="157"/>
      <c r="K134" s="157"/>
      <c r="L134" s="157"/>
      <c r="M134" s="157"/>
      <c r="N134" s="157"/>
      <c r="O134" s="157"/>
      <c r="P134" s="157"/>
      <c r="Q134" s="157"/>
      <c r="R134" s="157"/>
      <c r="S134" s="59">
        <v>450</v>
      </c>
      <c r="T134" s="60">
        <v>900000</v>
      </c>
      <c r="U134" s="34">
        <v>2</v>
      </c>
      <c r="V134" s="34">
        <v>7</v>
      </c>
    </row>
    <row r="135" spans="1:22" ht="45.75" customHeight="1" x14ac:dyDescent="0.2">
      <c r="A135" s="28">
        <v>6.5</v>
      </c>
      <c r="B135" s="129">
        <v>1354</v>
      </c>
      <c r="C135" s="130" t="s">
        <v>66</v>
      </c>
      <c r="D135" s="95" t="s">
        <v>250</v>
      </c>
      <c r="E135" s="158">
        <v>74.5</v>
      </c>
      <c r="F135" s="57"/>
      <c r="G135" s="57"/>
      <c r="H135" s="156"/>
      <c r="I135" s="156"/>
      <c r="J135" s="157"/>
      <c r="K135" s="157"/>
      <c r="L135" s="157"/>
      <c r="M135" s="157"/>
      <c r="N135" s="157"/>
      <c r="O135" s="157"/>
      <c r="P135" s="157"/>
      <c r="Q135" s="157"/>
      <c r="R135" s="157"/>
      <c r="S135" s="59">
        <v>294</v>
      </c>
      <c r="T135" s="60">
        <v>500000</v>
      </c>
      <c r="U135" s="34">
        <v>1</v>
      </c>
    </row>
    <row r="136" spans="1:22" ht="47.25" customHeight="1" x14ac:dyDescent="0.2">
      <c r="A136" s="28">
        <v>6.6</v>
      </c>
      <c r="B136" s="88">
        <v>1361</v>
      </c>
      <c r="C136" s="89" t="s">
        <v>45</v>
      </c>
      <c r="D136" s="95" t="s">
        <v>47</v>
      </c>
      <c r="E136" s="158"/>
      <c r="F136" s="57"/>
      <c r="G136" s="57"/>
      <c r="H136" s="156"/>
      <c r="I136" s="156"/>
      <c r="J136" s="157"/>
      <c r="K136" s="157"/>
      <c r="L136" s="157"/>
      <c r="M136" s="157"/>
      <c r="N136" s="157"/>
      <c r="O136" s="157"/>
      <c r="P136" s="157"/>
      <c r="Q136" s="157"/>
      <c r="R136" s="157"/>
      <c r="S136" s="59">
        <v>150</v>
      </c>
      <c r="T136" s="60">
        <v>500000</v>
      </c>
    </row>
    <row r="137" spans="1:22" ht="57" customHeight="1" x14ac:dyDescent="0.2">
      <c r="A137" s="28">
        <v>6.7</v>
      </c>
      <c r="B137" s="88">
        <v>1395</v>
      </c>
      <c r="C137" s="125" t="s">
        <v>32</v>
      </c>
      <c r="D137" s="95" t="s">
        <v>137</v>
      </c>
      <c r="E137" s="158">
        <v>26</v>
      </c>
      <c r="F137" s="57"/>
      <c r="G137" s="57"/>
      <c r="H137" s="156"/>
      <c r="I137" s="156"/>
      <c r="J137" s="157"/>
      <c r="K137" s="157"/>
      <c r="L137" s="157"/>
      <c r="M137" s="157"/>
      <c r="N137" s="157"/>
      <c r="O137" s="157"/>
      <c r="P137" s="157"/>
      <c r="Q137" s="157"/>
      <c r="R137" s="157"/>
      <c r="S137" s="59">
        <v>60</v>
      </c>
      <c r="T137" s="60">
        <v>400000</v>
      </c>
    </row>
    <row r="138" spans="1:22" ht="66.75" customHeight="1" x14ac:dyDescent="0.2">
      <c r="A138" s="28">
        <v>6.8</v>
      </c>
      <c r="B138" s="88">
        <v>1395</v>
      </c>
      <c r="C138" s="125" t="s">
        <v>32</v>
      </c>
      <c r="D138" s="95" t="s">
        <v>240</v>
      </c>
      <c r="E138" s="158">
        <v>79.5</v>
      </c>
      <c r="F138" s="57"/>
      <c r="G138" s="57"/>
      <c r="H138" s="156"/>
      <c r="I138" s="156"/>
      <c r="J138" s="157"/>
      <c r="K138" s="157"/>
      <c r="L138" s="157"/>
      <c r="M138" s="157"/>
      <c r="N138" s="157"/>
      <c r="O138" s="157"/>
      <c r="P138" s="157"/>
      <c r="Q138" s="157"/>
      <c r="R138" s="157"/>
      <c r="S138" s="59">
        <v>100</v>
      </c>
      <c r="T138" s="60">
        <v>250000</v>
      </c>
      <c r="U138" s="34">
        <v>1</v>
      </c>
    </row>
    <row r="139" spans="1:22" ht="53.25" customHeight="1" x14ac:dyDescent="0.2">
      <c r="A139" s="28">
        <v>6.9</v>
      </c>
      <c r="B139" s="88">
        <v>1396</v>
      </c>
      <c r="C139" s="125" t="s">
        <v>25</v>
      </c>
      <c r="D139" s="67" t="s">
        <v>249</v>
      </c>
      <c r="E139" s="158"/>
      <c r="F139" s="57"/>
      <c r="G139" s="57"/>
      <c r="H139" s="156"/>
      <c r="I139" s="156"/>
      <c r="J139" s="157"/>
      <c r="K139" s="157"/>
      <c r="L139" s="157"/>
      <c r="M139" s="157"/>
      <c r="N139" s="157"/>
      <c r="O139" s="157"/>
      <c r="P139" s="157"/>
      <c r="Q139" s="157"/>
      <c r="R139" s="157"/>
      <c r="S139" s="59">
        <v>100</v>
      </c>
      <c r="T139" s="60">
        <v>500000</v>
      </c>
      <c r="U139" s="34">
        <v>1</v>
      </c>
    </row>
    <row r="140" spans="1:22" ht="53.25" customHeight="1" x14ac:dyDescent="0.2">
      <c r="A140" s="20">
        <v>6.1</v>
      </c>
      <c r="B140" s="88">
        <v>1402</v>
      </c>
      <c r="C140" s="97" t="s">
        <v>67</v>
      </c>
      <c r="D140" s="56" t="s">
        <v>172</v>
      </c>
      <c r="E140" s="158"/>
      <c r="F140" s="57"/>
      <c r="G140" s="57"/>
      <c r="H140" s="156"/>
      <c r="I140" s="156"/>
      <c r="J140" s="157"/>
      <c r="K140" s="157"/>
      <c r="L140" s="157"/>
      <c r="M140" s="157"/>
      <c r="N140" s="157"/>
      <c r="O140" s="157"/>
      <c r="P140" s="157"/>
      <c r="Q140" s="157"/>
      <c r="R140" s="157"/>
      <c r="S140" s="59">
        <v>150</v>
      </c>
      <c r="T140" s="60">
        <v>1000000</v>
      </c>
      <c r="U140" s="34">
        <v>2</v>
      </c>
      <c r="V140" s="34">
        <v>5</v>
      </c>
    </row>
    <row r="141" spans="1:22" ht="34.5" customHeight="1" x14ac:dyDescent="0.2">
      <c r="A141" s="20">
        <v>6.11</v>
      </c>
      <c r="B141" s="88">
        <v>1409</v>
      </c>
      <c r="C141" s="89" t="s">
        <v>59</v>
      </c>
      <c r="D141" s="56" t="s">
        <v>60</v>
      </c>
      <c r="E141" s="158"/>
      <c r="F141" s="57"/>
      <c r="G141" s="57"/>
      <c r="H141" s="156"/>
      <c r="I141" s="156"/>
      <c r="J141" s="157"/>
      <c r="K141" s="157"/>
      <c r="L141" s="157"/>
      <c r="M141" s="157"/>
      <c r="N141" s="157"/>
      <c r="O141" s="157"/>
      <c r="P141" s="157"/>
      <c r="Q141" s="157"/>
      <c r="R141" s="157"/>
      <c r="S141" s="59">
        <v>250</v>
      </c>
      <c r="T141" s="60">
        <v>1000000</v>
      </c>
    </row>
    <row r="142" spans="1:22" ht="45.75" customHeight="1" x14ac:dyDescent="0.2">
      <c r="A142" s="20">
        <v>6.12</v>
      </c>
      <c r="B142" s="88">
        <v>1412</v>
      </c>
      <c r="C142" s="96" t="s">
        <v>72</v>
      </c>
      <c r="D142" s="56" t="s">
        <v>142</v>
      </c>
      <c r="E142" s="158">
        <v>134.75</v>
      </c>
      <c r="F142" s="57"/>
      <c r="G142" s="57"/>
      <c r="H142" s="156"/>
      <c r="I142" s="156"/>
      <c r="J142" s="157"/>
      <c r="K142" s="157"/>
      <c r="L142" s="157"/>
      <c r="M142" s="157"/>
      <c r="N142" s="157"/>
      <c r="O142" s="157"/>
      <c r="P142" s="157"/>
      <c r="Q142" s="157"/>
      <c r="R142" s="157"/>
      <c r="S142" s="59">
        <v>1200</v>
      </c>
      <c r="T142" s="60">
        <v>500000</v>
      </c>
    </row>
    <row r="143" spans="1:22" ht="61.5" customHeight="1" x14ac:dyDescent="0.2">
      <c r="A143" s="20">
        <v>6.13</v>
      </c>
      <c r="B143" s="83">
        <v>1418</v>
      </c>
      <c r="C143" s="84" t="s">
        <v>29</v>
      </c>
      <c r="D143" s="56" t="s">
        <v>152</v>
      </c>
      <c r="E143" s="158"/>
      <c r="F143" s="57"/>
      <c r="G143" s="57"/>
      <c r="H143" s="156"/>
      <c r="I143" s="156"/>
      <c r="J143" s="157"/>
      <c r="K143" s="157"/>
      <c r="L143" s="157"/>
      <c r="M143" s="157"/>
      <c r="N143" s="157"/>
      <c r="O143" s="157"/>
      <c r="P143" s="157"/>
      <c r="Q143" s="157"/>
      <c r="R143" s="157"/>
      <c r="S143" s="59">
        <v>150</v>
      </c>
      <c r="T143" s="60">
        <v>400000</v>
      </c>
      <c r="U143" s="34">
        <v>2</v>
      </c>
    </row>
    <row r="144" spans="1:22" ht="72" customHeight="1" x14ac:dyDescent="0.2">
      <c r="A144" s="20">
        <v>6.14</v>
      </c>
      <c r="B144" s="88">
        <v>1420</v>
      </c>
      <c r="C144" s="84" t="s">
        <v>27</v>
      </c>
      <c r="D144" s="56" t="s">
        <v>167</v>
      </c>
      <c r="E144" s="158"/>
      <c r="F144" s="57"/>
      <c r="G144" s="57"/>
      <c r="H144" s="156"/>
      <c r="I144" s="156"/>
      <c r="J144" s="157"/>
      <c r="K144" s="157"/>
      <c r="L144" s="157"/>
      <c r="M144" s="157"/>
      <c r="N144" s="157"/>
      <c r="O144" s="157"/>
      <c r="P144" s="157"/>
      <c r="Q144" s="157"/>
      <c r="R144" s="157"/>
      <c r="S144" s="59">
        <v>400</v>
      </c>
      <c r="T144" s="60">
        <v>500000</v>
      </c>
      <c r="U144" s="34">
        <v>2</v>
      </c>
      <c r="V144" s="34">
        <v>5</v>
      </c>
    </row>
    <row r="145" spans="1:22" ht="54" customHeight="1" x14ac:dyDescent="0.2">
      <c r="A145" s="20">
        <v>6.15</v>
      </c>
      <c r="B145" s="88">
        <v>1424</v>
      </c>
      <c r="C145" s="89" t="s">
        <v>70</v>
      </c>
      <c r="D145" s="56" t="s">
        <v>161</v>
      </c>
      <c r="E145" s="158"/>
      <c r="F145" s="57"/>
      <c r="G145" s="57"/>
      <c r="H145" s="156"/>
      <c r="I145" s="156"/>
      <c r="J145" s="157"/>
      <c r="K145" s="157"/>
      <c r="L145" s="157"/>
      <c r="M145" s="157"/>
      <c r="N145" s="157"/>
      <c r="O145" s="157"/>
      <c r="P145" s="157"/>
      <c r="Q145" s="157"/>
      <c r="R145" s="157"/>
      <c r="S145" s="59">
        <v>100</v>
      </c>
      <c r="T145" s="60">
        <v>1000000</v>
      </c>
      <c r="U145" s="34">
        <v>2</v>
      </c>
      <c r="V145" s="34">
        <v>5</v>
      </c>
    </row>
    <row r="146" spans="1:22" ht="60.75" customHeight="1" x14ac:dyDescent="0.2">
      <c r="A146" s="20">
        <v>6.16</v>
      </c>
      <c r="B146" s="88">
        <v>1427</v>
      </c>
      <c r="C146" s="97" t="s">
        <v>41</v>
      </c>
      <c r="D146" s="56" t="s">
        <v>237</v>
      </c>
      <c r="E146" s="158"/>
      <c r="F146" s="57"/>
      <c r="G146" s="57"/>
      <c r="H146" s="156"/>
      <c r="I146" s="156"/>
      <c r="J146" s="157"/>
      <c r="K146" s="157"/>
      <c r="L146" s="157"/>
      <c r="M146" s="157"/>
      <c r="N146" s="157"/>
      <c r="O146" s="157"/>
      <c r="P146" s="157"/>
      <c r="Q146" s="157"/>
      <c r="R146" s="157"/>
      <c r="S146" s="76">
        <v>75</v>
      </c>
      <c r="T146" s="60">
        <v>1000000</v>
      </c>
      <c r="U146" s="34">
        <v>1</v>
      </c>
    </row>
    <row r="147" spans="1:22" x14ac:dyDescent="0.2">
      <c r="A147" s="5"/>
      <c r="B147" s="5"/>
      <c r="C147" s="98"/>
      <c r="D147" s="79" t="s">
        <v>187</v>
      </c>
      <c r="E147" s="111">
        <f>SUM(E131:E146)</f>
        <v>314.75</v>
      </c>
      <c r="F147" s="161" t="e">
        <f>#REF!</f>
        <v>#REF!</v>
      </c>
      <c r="G147" s="99">
        <f t="shared" ref="G147:S147" si="4">SUM(G131:G146)</f>
        <v>0</v>
      </c>
      <c r="H147" s="100">
        <f t="shared" si="4"/>
        <v>0</v>
      </c>
      <c r="I147" s="100">
        <f t="shared" si="4"/>
        <v>0</v>
      </c>
      <c r="J147" s="100">
        <f t="shared" si="4"/>
        <v>0</v>
      </c>
      <c r="K147" s="100">
        <f t="shared" si="4"/>
        <v>0</v>
      </c>
      <c r="L147" s="100">
        <f t="shared" si="4"/>
        <v>0</v>
      </c>
      <c r="M147" s="100">
        <f t="shared" si="4"/>
        <v>0</v>
      </c>
      <c r="N147" s="100">
        <f t="shared" si="4"/>
        <v>0</v>
      </c>
      <c r="O147" s="100">
        <f t="shared" si="4"/>
        <v>0</v>
      </c>
      <c r="P147" s="100">
        <f t="shared" si="4"/>
        <v>0</v>
      </c>
      <c r="Q147" s="100">
        <f t="shared" si="4"/>
        <v>0</v>
      </c>
      <c r="R147" s="99">
        <f t="shared" si="4"/>
        <v>0</v>
      </c>
      <c r="S147" s="100">
        <f t="shared" si="4"/>
        <v>3784</v>
      </c>
      <c r="T147" s="94">
        <f>SUM(T131:T146)</f>
        <v>9450000</v>
      </c>
    </row>
    <row r="148" spans="1:22" x14ac:dyDescent="0.2">
      <c r="A148" s="101"/>
      <c r="B148" s="101"/>
      <c r="C148" s="102"/>
      <c r="D148" s="163" t="s">
        <v>188</v>
      </c>
      <c r="E148" s="164">
        <f>E147+E129+E121+E108</f>
        <v>22157.399999999998</v>
      </c>
      <c r="F148" s="161" t="e">
        <f>#REF!</f>
        <v>#REF!</v>
      </c>
      <c r="G148" s="162">
        <f t="shared" ref="G148:S148" si="5">G147+G129+G121+G108</f>
        <v>0</v>
      </c>
      <c r="H148" s="104">
        <f t="shared" si="5"/>
        <v>0</v>
      </c>
      <c r="I148" s="104">
        <f t="shared" si="5"/>
        <v>0</v>
      </c>
      <c r="J148" s="104">
        <f t="shared" si="5"/>
        <v>0</v>
      </c>
      <c r="K148" s="104">
        <f t="shared" si="5"/>
        <v>0</v>
      </c>
      <c r="L148" s="104">
        <f t="shared" si="5"/>
        <v>0</v>
      </c>
      <c r="M148" s="104">
        <f t="shared" si="5"/>
        <v>0</v>
      </c>
      <c r="N148" s="104">
        <f t="shared" si="5"/>
        <v>0</v>
      </c>
      <c r="O148" s="104">
        <f t="shared" si="5"/>
        <v>0</v>
      </c>
      <c r="P148" s="104">
        <f t="shared" si="5"/>
        <v>0</v>
      </c>
      <c r="Q148" s="103">
        <f t="shared" si="5"/>
        <v>0</v>
      </c>
      <c r="R148" s="103">
        <f t="shared" si="5"/>
        <v>0</v>
      </c>
      <c r="S148" s="104">
        <f t="shared" si="5"/>
        <v>24076</v>
      </c>
      <c r="T148" s="103">
        <f t="shared" ref="T148" si="6">T147+T129+T121+T108</f>
        <v>67000000</v>
      </c>
    </row>
    <row r="149" spans="1:22" x14ac:dyDescent="0.2">
      <c r="B149" s="121" t="s">
        <v>251</v>
      </c>
      <c r="C149" s="121"/>
      <c r="D149" s="121"/>
    </row>
    <row r="150" spans="1:22" x14ac:dyDescent="0.2">
      <c r="B150" s="34" t="s">
        <v>252</v>
      </c>
    </row>
    <row r="151" spans="1:22" x14ac:dyDescent="0.2">
      <c r="B151" s="34" t="s">
        <v>253</v>
      </c>
    </row>
    <row r="152" spans="1:22" x14ac:dyDescent="0.2">
      <c r="B152" s="34" t="s">
        <v>254</v>
      </c>
    </row>
    <row r="153" spans="1:22" x14ac:dyDescent="0.2">
      <c r="B153" s="34" t="s">
        <v>255</v>
      </c>
      <c r="D153" s="36" t="s">
        <v>256</v>
      </c>
    </row>
    <row r="154" spans="1:22" x14ac:dyDescent="0.2">
      <c r="B154" s="34" t="s">
        <v>257</v>
      </c>
      <c r="D154" s="36" t="s">
        <v>260</v>
      </c>
    </row>
    <row r="155" spans="1:22" x14ac:dyDescent="0.2">
      <c r="B155" s="34" t="s">
        <v>258</v>
      </c>
      <c r="D155" s="36" t="s">
        <v>261</v>
      </c>
      <c r="I155" s="142"/>
    </row>
    <row r="156" spans="1:22" x14ac:dyDescent="0.2">
      <c r="B156" s="34" t="s">
        <v>259</v>
      </c>
      <c r="D156" s="36" t="s">
        <v>262</v>
      </c>
    </row>
    <row r="157" spans="1:22" x14ac:dyDescent="0.2">
      <c r="B157" s="34" t="s">
        <v>263</v>
      </c>
    </row>
  </sheetData>
  <mergeCells count="14">
    <mergeCell ref="A1:T1"/>
    <mergeCell ref="A2:T2"/>
    <mergeCell ref="A3:T3"/>
    <mergeCell ref="A6:A8"/>
    <mergeCell ref="B9:D9"/>
    <mergeCell ref="I6:Q6"/>
    <mergeCell ref="R6:R8"/>
    <mergeCell ref="S6:S8"/>
    <mergeCell ref="B6:D8"/>
    <mergeCell ref="E6:E8"/>
    <mergeCell ref="F6:F8"/>
    <mergeCell ref="G6:G8"/>
    <mergeCell ref="H6:H8"/>
    <mergeCell ref="T6:T8"/>
  </mergeCells>
  <pageMargins left="0.02" right="0.2" top="0.32" bottom="0.04" header="0.18" footer="0.18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3"/>
  <sheetViews>
    <sheetView workbookViewId="0">
      <selection activeCell="H12" sqref="H12"/>
    </sheetView>
  </sheetViews>
  <sheetFormatPr defaultRowHeight="15" x14ac:dyDescent="0.25"/>
  <sheetData>
    <row r="3" spans="1:26" ht="110.25" x14ac:dyDescent="0.25">
      <c r="A3" s="198">
        <v>13</v>
      </c>
      <c r="B3" s="195">
        <v>1333</v>
      </c>
      <c r="C3" s="183" t="s">
        <v>308</v>
      </c>
      <c r="D3" s="284" t="s">
        <v>478</v>
      </c>
      <c r="E3" s="32" t="s">
        <v>406</v>
      </c>
      <c r="F3" s="150" t="s">
        <v>198</v>
      </c>
      <c r="G3" s="57"/>
      <c r="H3" s="57">
        <f>X3*1/100+X3</f>
        <v>499681.50159999996</v>
      </c>
      <c r="I3" s="262">
        <v>500000</v>
      </c>
      <c r="J3" s="145"/>
      <c r="K3" s="145">
        <v>191</v>
      </c>
      <c r="L3" s="151"/>
      <c r="M3" s="151"/>
      <c r="N3" s="151"/>
      <c r="O3" s="151"/>
      <c r="P3" s="152">
        <v>1</v>
      </c>
      <c r="Q3" s="145"/>
      <c r="R3" s="145"/>
      <c r="S3" s="145"/>
      <c r="T3" s="145"/>
      <c r="U3" s="145"/>
      <c r="V3" s="24">
        <v>600</v>
      </c>
      <c r="W3" s="24"/>
      <c r="X3" s="168">
        <v>494734.16</v>
      </c>
      <c r="Y3" s="348" t="s">
        <v>572</v>
      </c>
      <c r="Z3" s="88" t="s">
        <v>573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26"/>
  <sheetViews>
    <sheetView workbookViewId="0">
      <selection activeCell="L22" sqref="L22"/>
    </sheetView>
  </sheetViews>
  <sheetFormatPr defaultRowHeight="15" x14ac:dyDescent="0.25"/>
  <cols>
    <col min="1" max="1" width="4.28515625" customWidth="1"/>
    <col min="2" max="2" width="15.5703125" customWidth="1"/>
    <col min="3" max="3" width="12.140625" customWidth="1"/>
    <col min="4" max="4" width="8.42578125" customWidth="1"/>
    <col min="5" max="5" width="15.5703125" customWidth="1"/>
    <col min="6" max="6" width="15.28515625" customWidth="1"/>
    <col min="7" max="7" width="8.7109375" customWidth="1"/>
    <col min="8" max="8" width="5.7109375" customWidth="1"/>
    <col min="9" max="9" width="5.85546875" customWidth="1"/>
    <col min="10" max="10" width="6.7109375" customWidth="1"/>
    <col min="11" max="11" width="7" customWidth="1"/>
    <col min="12" max="12" width="7.5703125" customWidth="1"/>
    <col min="15" max="15" width="8.140625" customWidth="1"/>
    <col min="16" max="16" width="8" customWidth="1"/>
    <col min="17" max="17" width="9.85546875" customWidth="1"/>
    <col min="18" max="18" width="9.28515625" customWidth="1"/>
  </cols>
  <sheetData>
    <row r="1" spans="1:21" s="1" customFormat="1" x14ac:dyDescent="0.2">
      <c r="A1" s="481" t="s">
        <v>2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106"/>
      <c r="T1" s="106"/>
      <c r="U1" s="106"/>
    </row>
    <row r="2" spans="1:21" s="1" customFormat="1" x14ac:dyDescent="0.2">
      <c r="A2" s="481" t="s">
        <v>212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106"/>
      <c r="T2" s="106"/>
      <c r="U2" s="106"/>
    </row>
    <row r="3" spans="1:21" s="1" customFormat="1" x14ac:dyDescent="0.2">
      <c r="A3" s="481" t="s">
        <v>277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106"/>
      <c r="T3" s="106"/>
      <c r="U3" s="106"/>
    </row>
    <row r="4" spans="1:21" s="1" customFormat="1" ht="10.5" customHeight="1" x14ac:dyDescent="0.2">
      <c r="C4" s="10"/>
      <c r="D4" s="2"/>
      <c r="E4" s="2"/>
      <c r="F4" s="2"/>
      <c r="G4" s="2"/>
      <c r="H4" s="2"/>
      <c r="I4" s="21"/>
      <c r="J4" s="2"/>
      <c r="K4" s="2"/>
      <c r="L4" s="2"/>
      <c r="M4" s="2"/>
      <c r="N4" s="2"/>
      <c r="O4" s="2"/>
      <c r="P4" s="2"/>
      <c r="Q4" s="2"/>
      <c r="R4" s="2"/>
      <c r="S4" s="2"/>
      <c r="U4" s="7"/>
    </row>
    <row r="5" spans="1:21" s="1" customFormat="1" ht="18" x14ac:dyDescent="0.2">
      <c r="A5" s="15" t="s">
        <v>174</v>
      </c>
      <c r="B5" s="16"/>
      <c r="C5" s="16"/>
      <c r="D5" s="16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1" customFormat="1" x14ac:dyDescent="0.2">
      <c r="A6" s="17" t="s">
        <v>213</v>
      </c>
      <c r="B6" s="15"/>
      <c r="C6" s="15"/>
      <c r="D6" s="18"/>
      <c r="E6" s="8"/>
      <c r="F6" s="8"/>
      <c r="G6" s="8"/>
      <c r="H6" s="8"/>
      <c r="I6" s="22"/>
      <c r="J6" s="8"/>
      <c r="K6" s="8"/>
      <c r="L6" s="8"/>
      <c r="M6" s="8"/>
      <c r="N6" s="8"/>
      <c r="O6" s="8"/>
      <c r="P6" s="8"/>
      <c r="Q6" s="8"/>
      <c r="R6" s="8"/>
      <c r="S6" s="8"/>
      <c r="T6" s="4"/>
      <c r="U6" s="6"/>
    </row>
    <row r="7" spans="1:21" x14ac:dyDescent="0.25">
      <c r="A7" s="484" t="s">
        <v>0</v>
      </c>
      <c r="B7" s="485" t="s">
        <v>191</v>
      </c>
      <c r="C7" s="484" t="s">
        <v>192</v>
      </c>
      <c r="D7" s="486" t="s">
        <v>217</v>
      </c>
      <c r="E7" s="484" t="s">
        <v>193</v>
      </c>
      <c r="F7" s="490" t="s">
        <v>194</v>
      </c>
      <c r="G7" s="490" t="s">
        <v>195</v>
      </c>
      <c r="H7" s="487" t="s">
        <v>205</v>
      </c>
      <c r="I7" s="488"/>
      <c r="J7" s="488"/>
      <c r="K7" s="488"/>
      <c r="L7" s="488"/>
      <c r="M7" s="488"/>
      <c r="N7" s="488"/>
      <c r="O7" s="488"/>
      <c r="P7" s="489"/>
      <c r="Q7" s="490" t="s">
        <v>210</v>
      </c>
      <c r="R7" s="490" t="s">
        <v>1</v>
      </c>
    </row>
    <row r="8" spans="1:21" x14ac:dyDescent="0.25">
      <c r="A8" s="484"/>
      <c r="B8" s="485"/>
      <c r="C8" s="484"/>
      <c r="D8" s="486"/>
      <c r="E8" s="484"/>
      <c r="F8" s="491"/>
      <c r="G8" s="491"/>
      <c r="H8" s="23" t="s">
        <v>196</v>
      </c>
      <c r="I8" s="23" t="s">
        <v>197</v>
      </c>
      <c r="J8" s="23" t="s">
        <v>198</v>
      </c>
      <c r="K8" s="23" t="s">
        <v>199</v>
      </c>
      <c r="L8" s="23" t="s">
        <v>200</v>
      </c>
      <c r="M8" s="23" t="s">
        <v>201</v>
      </c>
      <c r="N8" s="23" t="s">
        <v>202</v>
      </c>
      <c r="O8" s="23" t="s">
        <v>203</v>
      </c>
      <c r="P8" s="23" t="s">
        <v>204</v>
      </c>
      <c r="Q8" s="491"/>
      <c r="R8" s="491"/>
    </row>
    <row r="9" spans="1:21" ht="27" customHeight="1" x14ac:dyDescent="0.25">
      <c r="A9" s="484"/>
      <c r="B9" s="485"/>
      <c r="C9" s="484"/>
      <c r="D9" s="486"/>
      <c r="E9" s="484"/>
      <c r="F9" s="492"/>
      <c r="G9" s="492"/>
      <c r="H9" s="12"/>
      <c r="I9" s="12"/>
      <c r="J9" s="12"/>
      <c r="K9" s="12">
        <v>0</v>
      </c>
      <c r="L9" s="13" t="s">
        <v>206</v>
      </c>
      <c r="M9" s="13" t="s">
        <v>207</v>
      </c>
      <c r="N9" s="13" t="s">
        <v>208</v>
      </c>
      <c r="O9" s="13" t="s">
        <v>209</v>
      </c>
      <c r="P9" s="14">
        <v>1</v>
      </c>
      <c r="Q9" s="492"/>
      <c r="R9" s="492"/>
    </row>
    <row r="10" spans="1:21" ht="24" customHeight="1" x14ac:dyDescent="0.25">
      <c r="A10" s="25">
        <v>1</v>
      </c>
      <c r="B10" s="3" t="s">
        <v>211</v>
      </c>
      <c r="C10" s="9"/>
      <c r="D10" s="9">
        <v>98</v>
      </c>
      <c r="E10" s="29" t="e">
        <f>විස්තරාත්මක!F108</f>
        <v>#REF!</v>
      </c>
      <c r="F10" s="29">
        <f>විස්තරාත්මක!G108</f>
        <v>0</v>
      </c>
      <c r="G10" s="24">
        <f>විස්තරාත්මක!H108</f>
        <v>0</v>
      </c>
      <c r="H10" s="31">
        <f>විස්තරාත්මක!I108</f>
        <v>0</v>
      </c>
      <c r="I10" s="24">
        <f>විස්තරාත්මක!J108</f>
        <v>0</v>
      </c>
      <c r="J10" s="24">
        <f>විස්තරාත්මක!K108</f>
        <v>0</v>
      </c>
      <c r="K10" s="24">
        <f>විස්තරාත්මක!L108</f>
        <v>0</v>
      </c>
      <c r="L10" s="24">
        <f>විස්තරාත්මක!M108</f>
        <v>0</v>
      </c>
      <c r="M10" s="24">
        <f>විස්තරාත්මක!N108</f>
        <v>0</v>
      </c>
      <c r="N10" s="24">
        <f>විස්තරාත්මක!O108</f>
        <v>0</v>
      </c>
      <c r="O10" s="24">
        <f>විස්තරාත්මක!P108</f>
        <v>0</v>
      </c>
      <c r="P10" s="24">
        <f>විස්තරාත්මක!Q108</f>
        <v>0</v>
      </c>
      <c r="Q10" s="24"/>
      <c r="R10" s="24">
        <f>විස්තරාත්මක!S108</f>
        <v>18342</v>
      </c>
    </row>
    <row r="11" spans="1:21" ht="21" customHeight="1" x14ac:dyDescent="0.25">
      <c r="A11" s="25">
        <v>2</v>
      </c>
      <c r="B11" s="24" t="s">
        <v>218</v>
      </c>
      <c r="C11" s="24"/>
      <c r="D11" s="25">
        <v>11</v>
      </c>
      <c r="E11" s="29" t="e">
        <f>විස්තරාත්මක!F121</f>
        <v>#REF!</v>
      </c>
      <c r="F11" s="29">
        <f>විස්තරාත්මක!G121</f>
        <v>0</v>
      </c>
      <c r="G11" s="24">
        <f>විස්තරාත්මක!H121</f>
        <v>0</v>
      </c>
      <c r="H11" s="31">
        <f>විස්තරාත්මක!I121</f>
        <v>0</v>
      </c>
      <c r="I11" s="120">
        <f>විස්තරාත්මක!J121</f>
        <v>0</v>
      </c>
      <c r="J11" s="120">
        <f>විස්තරාත්මක!K121</f>
        <v>0</v>
      </c>
      <c r="K11" s="120">
        <f>විස්තරාත්මක!L121</f>
        <v>0</v>
      </c>
      <c r="L11" s="120">
        <f>විස්තරාත්මක!M121</f>
        <v>0</v>
      </c>
      <c r="M11" s="120">
        <f>විස්තරාත්මක!N121</f>
        <v>0</v>
      </c>
      <c r="N11" s="120">
        <f>විස්තරාත්මක!O121</f>
        <v>0</v>
      </c>
      <c r="O11" s="120">
        <f>විස්තරාත්මක!P121</f>
        <v>0</v>
      </c>
      <c r="P11" s="120">
        <f>විස්තරාත්මක!Q121</f>
        <v>0</v>
      </c>
      <c r="Q11" s="24"/>
      <c r="R11" s="24">
        <f>විස්තරාත්මක!S121</f>
        <v>1510</v>
      </c>
    </row>
    <row r="12" spans="1:21" ht="25.5" customHeight="1" x14ac:dyDescent="0.25">
      <c r="A12" s="25">
        <v>3</v>
      </c>
      <c r="B12" s="24" t="s">
        <v>219</v>
      </c>
      <c r="C12" s="24"/>
      <c r="D12" s="25">
        <v>6</v>
      </c>
      <c r="E12" s="29" t="e">
        <f>විස්තරාත්මක!F129</f>
        <v>#REF!</v>
      </c>
      <c r="F12" s="29">
        <f>විස්තරාත්මක!G129</f>
        <v>0</v>
      </c>
      <c r="G12" s="24">
        <f>විස්තරාත්මක!H129</f>
        <v>0</v>
      </c>
      <c r="H12" s="31">
        <f>විස්තරාත්මක!I129</f>
        <v>0</v>
      </c>
      <c r="I12" s="29">
        <f>විස්තරාත්මක!J129</f>
        <v>0</v>
      </c>
      <c r="J12" s="29">
        <f>විස්තරාත්මක!K129</f>
        <v>0</v>
      </c>
      <c r="K12" s="29">
        <f>විස්තරාත්මක!L129</f>
        <v>0</v>
      </c>
      <c r="L12" s="147">
        <f>විස්තරාත්මක!M129</f>
        <v>0</v>
      </c>
      <c r="M12" s="29">
        <f>විස්තරාත්මක!N129</f>
        <v>0</v>
      </c>
      <c r="N12" s="29">
        <f>විස්තරාත්මක!O129</f>
        <v>0</v>
      </c>
      <c r="O12" s="29">
        <f>විස්තරාත්මක!P129</f>
        <v>0</v>
      </c>
      <c r="P12" s="29">
        <f>විස්තරාත්මක!Q129</f>
        <v>0</v>
      </c>
      <c r="Q12" s="24"/>
      <c r="R12" s="24">
        <f>විස්තරාත්මක!S129</f>
        <v>440</v>
      </c>
    </row>
    <row r="13" spans="1:21" ht="23.25" customHeight="1" x14ac:dyDescent="0.25">
      <c r="A13" s="25">
        <v>6</v>
      </c>
      <c r="B13" s="32" t="s">
        <v>190</v>
      </c>
      <c r="C13" s="24"/>
      <c r="D13" s="25">
        <v>16</v>
      </c>
      <c r="E13" s="29" t="e">
        <f>විස්තරාත්මක!F147</f>
        <v>#REF!</v>
      </c>
      <c r="F13" s="29">
        <f>විස්තරාත්මක!G147</f>
        <v>0</v>
      </c>
      <c r="G13" s="24">
        <f>විස්තරාත්මක!H147</f>
        <v>0</v>
      </c>
      <c r="H13" s="31">
        <f>විස්තරාත්මක!I147</f>
        <v>0</v>
      </c>
      <c r="I13" s="24">
        <f>විස්තරාත්මක!J147</f>
        <v>0</v>
      </c>
      <c r="J13" s="24">
        <f>විස්තරාත්මක!K147</f>
        <v>0</v>
      </c>
      <c r="K13" s="24">
        <f>විස්තරාත්මක!L147</f>
        <v>0</v>
      </c>
      <c r="L13" s="24">
        <f>විස්තරාත්මක!M147</f>
        <v>0</v>
      </c>
      <c r="M13" s="24">
        <f>විස්තරාත්මක!N147</f>
        <v>0</v>
      </c>
      <c r="N13" s="24">
        <f>විස්තරාත්මක!O147</f>
        <v>0</v>
      </c>
      <c r="O13" s="24">
        <f>විස්තරාත්මක!P147</f>
        <v>0</v>
      </c>
      <c r="P13" s="24">
        <f>විස්තරාත්මක!Q147</f>
        <v>0</v>
      </c>
      <c r="Q13" s="24"/>
      <c r="R13" s="24">
        <f>විස්තරාත්මක!S147</f>
        <v>3784</v>
      </c>
    </row>
    <row r="14" spans="1:21" x14ac:dyDescent="0.25">
      <c r="A14" s="482" t="s">
        <v>188</v>
      </c>
      <c r="B14" s="483"/>
      <c r="C14" s="26"/>
      <c r="D14" s="26">
        <f>SUM(D10:D13)</f>
        <v>131</v>
      </c>
      <c r="E14" s="30" t="e">
        <f t="shared" ref="E14:R14" si="0">SUM(E10:E13)</f>
        <v>#REF!</v>
      </c>
      <c r="F14" s="26">
        <f t="shared" si="0"/>
        <v>0</v>
      </c>
      <c r="G14" s="26">
        <f t="shared" si="0"/>
        <v>0</v>
      </c>
      <c r="H14" s="26">
        <f t="shared" si="0"/>
        <v>0</v>
      </c>
      <c r="I14" s="26">
        <f t="shared" si="0"/>
        <v>0</v>
      </c>
      <c r="J14" s="26">
        <f t="shared" si="0"/>
        <v>0</v>
      </c>
      <c r="K14" s="26">
        <f t="shared" si="0"/>
        <v>0</v>
      </c>
      <c r="L14" s="26">
        <f t="shared" si="0"/>
        <v>0</v>
      </c>
      <c r="M14" s="26">
        <f t="shared" si="0"/>
        <v>0</v>
      </c>
      <c r="N14" s="26">
        <f t="shared" si="0"/>
        <v>0</v>
      </c>
      <c r="O14" s="26">
        <f t="shared" si="0"/>
        <v>0</v>
      </c>
      <c r="P14" s="26">
        <f t="shared" si="0"/>
        <v>0</v>
      </c>
      <c r="Q14" s="26">
        <f t="shared" si="0"/>
        <v>0</v>
      </c>
      <c r="R14" s="26">
        <f t="shared" si="0"/>
        <v>24076</v>
      </c>
    </row>
    <row r="18" spans="1:3" x14ac:dyDescent="0.25">
      <c r="A18" s="121" t="s">
        <v>251</v>
      </c>
      <c r="B18" s="121"/>
      <c r="C18" s="121"/>
    </row>
    <row r="19" spans="1:3" x14ac:dyDescent="0.25">
      <c r="A19" s="34" t="s">
        <v>252</v>
      </c>
      <c r="B19" s="35"/>
      <c r="C19" s="36"/>
    </row>
    <row r="20" spans="1:3" x14ac:dyDescent="0.25">
      <c r="A20" s="34" t="s">
        <v>253</v>
      </c>
      <c r="B20" s="35"/>
      <c r="C20" s="36"/>
    </row>
    <row r="21" spans="1:3" x14ac:dyDescent="0.25">
      <c r="A21" s="34" t="s">
        <v>254</v>
      </c>
      <c r="B21" s="35"/>
      <c r="C21" s="36"/>
    </row>
    <row r="22" spans="1:3" x14ac:dyDescent="0.25">
      <c r="A22" s="34" t="s">
        <v>255</v>
      </c>
      <c r="B22" s="35"/>
      <c r="C22" s="36" t="s">
        <v>256</v>
      </c>
    </row>
    <row r="23" spans="1:3" x14ac:dyDescent="0.25">
      <c r="A23" s="34" t="s">
        <v>257</v>
      </c>
      <c r="B23" s="35"/>
      <c r="C23" s="36" t="s">
        <v>260</v>
      </c>
    </row>
    <row r="24" spans="1:3" x14ac:dyDescent="0.25">
      <c r="A24" s="34" t="s">
        <v>258</v>
      </c>
      <c r="B24" s="35"/>
      <c r="C24" s="36" t="s">
        <v>261</v>
      </c>
    </row>
    <row r="25" spans="1:3" x14ac:dyDescent="0.25">
      <c r="A25" s="34" t="s">
        <v>259</v>
      </c>
      <c r="B25" s="35"/>
      <c r="C25" s="36" t="s">
        <v>262</v>
      </c>
    </row>
    <row r="26" spans="1:3" x14ac:dyDescent="0.25">
      <c r="A26" s="34" t="s">
        <v>263</v>
      </c>
      <c r="B26" s="35"/>
      <c r="C26" s="36"/>
    </row>
  </sheetData>
  <mergeCells count="14">
    <mergeCell ref="A1:R1"/>
    <mergeCell ref="A14:B14"/>
    <mergeCell ref="A7:A9"/>
    <mergeCell ref="B7:B9"/>
    <mergeCell ref="C7:C9"/>
    <mergeCell ref="E7:E9"/>
    <mergeCell ref="D7:D9"/>
    <mergeCell ref="A2:R2"/>
    <mergeCell ref="A3:R3"/>
    <mergeCell ref="H7:P7"/>
    <mergeCell ref="Q7:Q9"/>
    <mergeCell ref="R7:R9"/>
    <mergeCell ref="F7:F9"/>
    <mergeCell ref="G7:G9"/>
  </mergeCells>
  <pageMargins left="0.56000000000000005" right="0.3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38"/>
  <sheetViews>
    <sheetView tabSelected="1" workbookViewId="0">
      <pane ySplit="7" topLeftCell="A8" activePane="bottomLeft" state="frozen"/>
      <selection pane="bottomLeft" activeCell="B8" sqref="B8"/>
    </sheetView>
  </sheetViews>
  <sheetFormatPr defaultRowHeight="9" customHeight="1" x14ac:dyDescent="0.25"/>
  <cols>
    <col min="1" max="1" width="5.42578125" style="33" customWidth="1"/>
    <col min="2" max="2" width="31.28515625" customWidth="1"/>
    <col min="3" max="3" width="11.7109375" style="217" customWidth="1"/>
    <col min="4" max="4" width="6.5703125" customWidth="1"/>
    <col min="5" max="5" width="6.85546875" style="116" customWidth="1"/>
    <col min="6" max="6" width="6.42578125" customWidth="1"/>
    <col min="7" max="7" width="5" customWidth="1"/>
    <col min="8" max="8" width="13.7109375" customWidth="1"/>
    <col min="9" max="10" width="14.140625" style="259" customWidth="1"/>
    <col min="11" max="11" width="11.5703125" style="384" customWidth="1"/>
    <col min="12" max="12" width="8.28515625" customWidth="1"/>
    <col min="13" max="13" width="4.28515625" style="149" customWidth="1"/>
    <col min="14" max="14" width="4" style="33" customWidth="1"/>
    <col min="15" max="15" width="4.28515625" style="33" customWidth="1"/>
    <col min="16" max="16" width="3.85546875" style="33" customWidth="1"/>
    <col min="17" max="17" width="4.7109375" customWidth="1"/>
    <col min="18" max="18" width="4.28515625" customWidth="1"/>
    <col min="19" max="19" width="3.85546875" customWidth="1"/>
    <col min="20" max="20" width="4" customWidth="1"/>
    <col min="21" max="21" width="4.42578125" customWidth="1"/>
    <col min="22" max="22" width="3.42578125" customWidth="1"/>
    <col min="23" max="23" width="6.28515625" customWidth="1"/>
    <col min="24" max="24" width="5.7109375" customWidth="1"/>
    <col min="25" max="25" width="12.140625" customWidth="1"/>
    <col min="26" max="29" width="8.85546875" style="212"/>
  </cols>
  <sheetData>
    <row r="1" spans="1:32" ht="13.5" customHeight="1" x14ac:dyDescent="0.25">
      <c r="A1" s="502" t="s">
        <v>585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</row>
    <row r="2" spans="1:32" ht="13.5" customHeight="1" x14ac:dyDescent="0.25">
      <c r="A2" s="502" t="s">
        <v>637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</row>
    <row r="3" spans="1:32" ht="15.75" customHeight="1" x14ac:dyDescent="0.25">
      <c r="A3" s="180" t="s">
        <v>222</v>
      </c>
      <c r="B3" s="180"/>
      <c r="C3" s="271"/>
      <c r="D3" s="180"/>
      <c r="E3" s="180"/>
      <c r="F3" s="148"/>
      <c r="K3" s="381"/>
      <c r="W3" s="33"/>
      <c r="X3" s="33"/>
    </row>
    <row r="4" spans="1:32" ht="13.5" customHeight="1" x14ac:dyDescent="0.25">
      <c r="A4" s="496" t="s">
        <v>223</v>
      </c>
      <c r="B4" s="495" t="s">
        <v>225</v>
      </c>
      <c r="C4" s="496" t="s">
        <v>280</v>
      </c>
      <c r="D4" s="496"/>
      <c r="E4" s="495" t="s">
        <v>224</v>
      </c>
      <c r="F4" s="496" t="s">
        <v>593</v>
      </c>
      <c r="G4" s="496" t="s">
        <v>284</v>
      </c>
      <c r="H4" s="496"/>
      <c r="I4" s="504" t="s">
        <v>470</v>
      </c>
      <c r="J4" s="452"/>
      <c r="K4" s="507" t="s">
        <v>471</v>
      </c>
      <c r="L4" s="496" t="s">
        <v>523</v>
      </c>
      <c r="M4" s="494" t="s">
        <v>227</v>
      </c>
      <c r="N4" s="494"/>
      <c r="O4" s="494"/>
      <c r="P4" s="494"/>
      <c r="Q4" s="494"/>
      <c r="R4" s="494"/>
      <c r="S4" s="494"/>
      <c r="T4" s="494"/>
      <c r="U4" s="494"/>
      <c r="V4" s="494"/>
      <c r="W4" s="496" t="s">
        <v>226</v>
      </c>
      <c r="X4" s="496" t="s">
        <v>472</v>
      </c>
    </row>
    <row r="5" spans="1:32" ht="18.75" customHeight="1" x14ac:dyDescent="0.25">
      <c r="A5" s="496"/>
      <c r="B5" s="495"/>
      <c r="C5" s="496"/>
      <c r="D5" s="496"/>
      <c r="E5" s="495"/>
      <c r="F5" s="496"/>
      <c r="G5" s="496"/>
      <c r="H5" s="496"/>
      <c r="I5" s="505"/>
      <c r="J5" s="453"/>
      <c r="K5" s="507"/>
      <c r="L5" s="496"/>
      <c r="M5" s="508" t="s">
        <v>563</v>
      </c>
      <c r="N5" s="494" t="s">
        <v>562</v>
      </c>
      <c r="O5" s="494"/>
      <c r="P5" s="494"/>
      <c r="Q5" s="494"/>
      <c r="R5" s="277" t="s">
        <v>198</v>
      </c>
      <c r="S5" s="277" t="s">
        <v>199</v>
      </c>
      <c r="T5" s="277" t="s">
        <v>200</v>
      </c>
      <c r="U5" s="277" t="s">
        <v>201</v>
      </c>
      <c r="V5" s="277" t="s">
        <v>202</v>
      </c>
      <c r="W5" s="496"/>
      <c r="X5" s="496"/>
    </row>
    <row r="6" spans="1:32" ht="20.25" customHeight="1" x14ac:dyDescent="0.25">
      <c r="A6" s="496"/>
      <c r="B6" s="495"/>
      <c r="C6" s="241" t="s">
        <v>468</v>
      </c>
      <c r="D6" s="241" t="s">
        <v>467</v>
      </c>
      <c r="E6" s="495"/>
      <c r="F6" s="496"/>
      <c r="G6" s="496"/>
      <c r="H6" s="496"/>
      <c r="I6" s="505"/>
      <c r="J6" s="453"/>
      <c r="K6" s="507"/>
      <c r="L6" s="496"/>
      <c r="M6" s="508"/>
      <c r="N6" s="494" t="s">
        <v>473</v>
      </c>
      <c r="O6" s="494" t="s">
        <v>474</v>
      </c>
      <c r="P6" s="494" t="s">
        <v>475</v>
      </c>
      <c r="Q6" s="494" t="s">
        <v>476</v>
      </c>
      <c r="R6" s="500" t="s">
        <v>524</v>
      </c>
      <c r="S6" s="500" t="s">
        <v>525</v>
      </c>
      <c r="T6" s="500" t="s">
        <v>526</v>
      </c>
      <c r="U6" s="500" t="s">
        <v>527</v>
      </c>
      <c r="V6" s="498">
        <v>1</v>
      </c>
      <c r="W6" s="496"/>
      <c r="X6" s="496"/>
    </row>
    <row r="7" spans="1:32" ht="39" customHeight="1" x14ac:dyDescent="0.25">
      <c r="A7" s="496"/>
      <c r="B7" s="495"/>
      <c r="C7" s="241"/>
      <c r="D7" s="241"/>
      <c r="E7" s="495"/>
      <c r="F7" s="496"/>
      <c r="G7" s="241" t="s">
        <v>465</v>
      </c>
      <c r="H7" s="241" t="s">
        <v>466</v>
      </c>
      <c r="I7" s="506"/>
      <c r="J7" s="454"/>
      <c r="K7" s="507"/>
      <c r="L7" s="496"/>
      <c r="M7" s="508"/>
      <c r="N7" s="494"/>
      <c r="O7" s="494"/>
      <c r="P7" s="494"/>
      <c r="Q7" s="494"/>
      <c r="R7" s="501"/>
      <c r="S7" s="501"/>
      <c r="T7" s="501"/>
      <c r="U7" s="501"/>
      <c r="V7" s="499"/>
      <c r="W7" s="496"/>
      <c r="X7" s="496"/>
    </row>
    <row r="8" spans="1:32" ht="45.75" customHeight="1" x14ac:dyDescent="0.25">
      <c r="A8" s="288">
        <v>8.1</v>
      </c>
      <c r="B8" s="289" t="s">
        <v>586</v>
      </c>
      <c r="C8" s="96" t="s">
        <v>426</v>
      </c>
      <c r="D8" s="88">
        <v>1355</v>
      </c>
      <c r="E8" s="198" t="s">
        <v>629</v>
      </c>
      <c r="F8" s="438">
        <v>1</v>
      </c>
      <c r="G8" s="57"/>
      <c r="H8" s="425">
        <v>1724145.98</v>
      </c>
      <c r="I8" s="262">
        <v>1500000</v>
      </c>
      <c r="J8" s="262">
        <f>I8-I8*0.1</f>
        <v>1350000</v>
      </c>
      <c r="K8" s="380"/>
      <c r="L8" s="145"/>
      <c r="M8" s="377"/>
      <c r="N8" s="151"/>
      <c r="O8" s="151"/>
      <c r="P8" s="151"/>
      <c r="Q8" s="151"/>
      <c r="R8" s="145"/>
      <c r="S8" s="145"/>
      <c r="T8" s="145"/>
      <c r="U8" s="145"/>
      <c r="V8" s="145">
        <v>1</v>
      </c>
      <c r="W8" s="24">
        <v>150</v>
      </c>
      <c r="X8" s="24"/>
      <c r="Y8" s="455">
        <v>0.02</v>
      </c>
      <c r="Z8" s="205"/>
      <c r="AA8" s="206"/>
      <c r="AB8" s="205"/>
      <c r="AC8" s="207"/>
    </row>
    <row r="9" spans="1:32" ht="45.75" customHeight="1" x14ac:dyDescent="0.25">
      <c r="A9" s="290">
        <v>8.1999999999999993</v>
      </c>
      <c r="B9" s="289" t="s">
        <v>587</v>
      </c>
      <c r="C9" s="279" t="s">
        <v>412</v>
      </c>
      <c r="D9" s="88">
        <v>1333</v>
      </c>
      <c r="E9" s="198" t="s">
        <v>629</v>
      </c>
      <c r="F9" s="438">
        <v>1</v>
      </c>
      <c r="G9" s="57"/>
      <c r="H9" s="425">
        <v>245484</v>
      </c>
      <c r="I9" s="262">
        <v>250000</v>
      </c>
      <c r="J9" s="262">
        <f t="shared" ref="J9:J13" si="0">I9-I9*0.1</f>
        <v>225000</v>
      </c>
      <c r="K9" s="380"/>
      <c r="L9" s="145">
        <v>100</v>
      </c>
      <c r="M9" s="377"/>
      <c r="N9" s="151"/>
      <c r="O9" s="151"/>
      <c r="P9" s="151"/>
      <c r="Q9" s="151"/>
      <c r="R9" s="145"/>
      <c r="S9" s="145"/>
      <c r="T9" s="145"/>
      <c r="U9" s="145"/>
      <c r="V9" s="145">
        <v>1</v>
      </c>
      <c r="W9" s="24">
        <v>160</v>
      </c>
      <c r="X9" s="24"/>
      <c r="Y9" s="270"/>
      <c r="Z9" s="205"/>
      <c r="AA9" s="224"/>
      <c r="AB9" s="205"/>
      <c r="AC9" s="207"/>
    </row>
    <row r="10" spans="1:32" ht="45.75" customHeight="1" x14ac:dyDescent="0.25">
      <c r="A10" s="288">
        <v>8.3000000000000007</v>
      </c>
      <c r="B10" s="289" t="s">
        <v>591</v>
      </c>
      <c r="C10" s="279" t="s">
        <v>408</v>
      </c>
      <c r="D10" s="88">
        <v>1327</v>
      </c>
      <c r="E10" s="198" t="s">
        <v>629</v>
      </c>
      <c r="F10" s="438">
        <v>1</v>
      </c>
      <c r="G10" s="57"/>
      <c r="H10" s="425">
        <v>315005.75</v>
      </c>
      <c r="I10" s="262">
        <v>300000</v>
      </c>
      <c r="J10" s="262">
        <f t="shared" si="0"/>
        <v>270000</v>
      </c>
      <c r="K10" s="380"/>
      <c r="L10" s="145"/>
      <c r="M10" s="377"/>
      <c r="N10" s="151"/>
      <c r="O10" s="151"/>
      <c r="P10" s="151"/>
      <c r="Q10" s="151"/>
      <c r="R10" s="145"/>
      <c r="S10" s="145"/>
      <c r="T10" s="145"/>
      <c r="U10" s="145"/>
      <c r="V10" s="145">
        <v>1</v>
      </c>
      <c r="W10" s="24">
        <v>600</v>
      </c>
      <c r="X10" s="24"/>
      <c r="Z10" s="205"/>
      <c r="AA10" s="224"/>
      <c r="AB10" s="205"/>
      <c r="AC10" s="208"/>
    </row>
    <row r="11" spans="1:32" ht="45.75" customHeight="1" x14ac:dyDescent="0.25">
      <c r="A11" s="290">
        <v>8.4</v>
      </c>
      <c r="B11" s="289" t="s">
        <v>588</v>
      </c>
      <c r="C11" s="279" t="s">
        <v>304</v>
      </c>
      <c r="D11" s="88">
        <v>1418</v>
      </c>
      <c r="E11" s="198" t="s">
        <v>629</v>
      </c>
      <c r="F11" s="438">
        <v>1</v>
      </c>
      <c r="G11" s="57"/>
      <c r="H11" s="425">
        <v>444503.9</v>
      </c>
      <c r="I11" s="262">
        <v>250000</v>
      </c>
      <c r="J11" s="262">
        <f t="shared" si="0"/>
        <v>225000</v>
      </c>
      <c r="K11" s="383"/>
      <c r="L11" s="145"/>
      <c r="M11" s="377"/>
      <c r="N11" s="151"/>
      <c r="O11" s="151"/>
      <c r="P11" s="151"/>
      <c r="Q11" s="151"/>
      <c r="R11" s="145"/>
      <c r="S11" s="145"/>
      <c r="T11" s="145"/>
      <c r="U11" s="145"/>
      <c r="V11" s="145">
        <v>1</v>
      </c>
      <c r="W11" s="24">
        <v>250</v>
      </c>
      <c r="X11" s="24"/>
      <c r="Z11" s="205"/>
      <c r="AA11" s="224"/>
      <c r="AB11" s="205"/>
      <c r="AC11" s="207"/>
    </row>
    <row r="12" spans="1:32" ht="50.25" customHeight="1" x14ac:dyDescent="0.25">
      <c r="A12" s="288">
        <v>8.5</v>
      </c>
      <c r="B12" s="289" t="s">
        <v>636</v>
      </c>
      <c r="C12" s="279" t="s">
        <v>589</v>
      </c>
      <c r="D12" s="88">
        <v>1409</v>
      </c>
      <c r="E12" s="198" t="s">
        <v>629</v>
      </c>
      <c r="F12" s="438">
        <v>1</v>
      </c>
      <c r="G12" s="57"/>
      <c r="H12" s="425">
        <v>303882.88</v>
      </c>
      <c r="I12" s="262">
        <v>300000</v>
      </c>
      <c r="J12" s="262">
        <f t="shared" si="0"/>
        <v>270000</v>
      </c>
      <c r="K12" s="380"/>
      <c r="L12" s="145"/>
      <c r="M12" s="377"/>
      <c r="N12" s="151"/>
      <c r="O12" s="151"/>
      <c r="P12" s="151"/>
      <c r="Q12" s="151"/>
      <c r="R12" s="145"/>
      <c r="S12" s="145"/>
      <c r="T12" s="145"/>
      <c r="U12" s="145"/>
      <c r="V12" s="145">
        <v>1</v>
      </c>
      <c r="W12" s="24">
        <v>150</v>
      </c>
      <c r="X12" s="24"/>
      <c r="Z12" s="205"/>
      <c r="AA12" s="224"/>
      <c r="AB12" s="205"/>
      <c r="AC12" s="208"/>
    </row>
    <row r="13" spans="1:32" ht="45.75" customHeight="1" x14ac:dyDescent="0.25">
      <c r="A13" s="290">
        <v>8.6</v>
      </c>
      <c r="B13" s="289" t="s">
        <v>590</v>
      </c>
      <c r="C13" s="279" t="s">
        <v>592</v>
      </c>
      <c r="D13" s="88">
        <v>1424</v>
      </c>
      <c r="E13" s="198" t="s">
        <v>629</v>
      </c>
      <c r="F13" s="438">
        <v>1</v>
      </c>
      <c r="G13" s="57"/>
      <c r="H13" s="425">
        <v>382665.28</v>
      </c>
      <c r="I13" s="262">
        <v>300000</v>
      </c>
      <c r="J13" s="262">
        <f t="shared" si="0"/>
        <v>270000</v>
      </c>
      <c r="K13" s="380"/>
      <c r="L13" s="145"/>
      <c r="M13" s="377"/>
      <c r="N13" s="151"/>
      <c r="O13" s="151"/>
      <c r="P13" s="151"/>
      <c r="Q13" s="151"/>
      <c r="R13" s="145"/>
      <c r="S13" s="145"/>
      <c r="T13" s="145"/>
      <c r="U13" s="145"/>
      <c r="V13" s="145">
        <v>1</v>
      </c>
      <c r="W13" s="24">
        <v>500</v>
      </c>
      <c r="X13" s="24"/>
      <c r="Z13" s="205"/>
      <c r="AA13" s="224"/>
      <c r="AB13" s="205"/>
      <c r="AC13" s="207"/>
    </row>
    <row r="14" spans="1:32" s="385" customFormat="1" ht="45.75" customHeight="1" x14ac:dyDescent="0.25">
      <c r="A14" s="512" t="s">
        <v>334</v>
      </c>
      <c r="B14" s="512"/>
      <c r="C14" s="387"/>
      <c r="D14" s="5"/>
      <c r="E14" s="388"/>
      <c r="F14" s="439">
        <f>SUM(F8:F13)</f>
        <v>6</v>
      </c>
      <c r="G14" s="161"/>
      <c r="H14" s="424">
        <f>H8+H9+H10+H11+H12+H13</f>
        <v>3415687.79</v>
      </c>
      <c r="I14" s="389">
        <f>I8+I9+I10+I11+I12+I13</f>
        <v>2900000</v>
      </c>
      <c r="J14" s="389">
        <f>J8+J9+J10+J11+J12+J13</f>
        <v>2610000</v>
      </c>
      <c r="K14" s="389">
        <f t="shared" ref="K14:W14" si="1">K8+K9+K10+K11+K12+K13</f>
        <v>0</v>
      </c>
      <c r="L14" s="411">
        <f t="shared" si="1"/>
        <v>100</v>
      </c>
      <c r="M14" s="411">
        <f t="shared" si="1"/>
        <v>0</v>
      </c>
      <c r="N14" s="411">
        <f t="shared" si="1"/>
        <v>0</v>
      </c>
      <c r="O14" s="389">
        <f t="shared" si="1"/>
        <v>0</v>
      </c>
      <c r="P14" s="389">
        <f t="shared" si="1"/>
        <v>0</v>
      </c>
      <c r="Q14" s="389">
        <f t="shared" si="1"/>
        <v>0</v>
      </c>
      <c r="R14" s="411"/>
      <c r="S14" s="411">
        <f t="shared" si="1"/>
        <v>0</v>
      </c>
      <c r="T14" s="411">
        <f t="shared" si="1"/>
        <v>0</v>
      </c>
      <c r="U14" s="411">
        <f t="shared" si="1"/>
        <v>0</v>
      </c>
      <c r="V14" s="411">
        <f t="shared" si="1"/>
        <v>6</v>
      </c>
      <c r="W14" s="411">
        <f t="shared" si="1"/>
        <v>1810</v>
      </c>
      <c r="X14" s="26"/>
      <c r="Y14" s="116"/>
      <c r="Z14" s="408"/>
      <c r="AA14" s="209"/>
      <c r="AB14" s="408"/>
      <c r="AC14" s="437"/>
      <c r="AD14" s="116"/>
      <c r="AE14" s="116"/>
      <c r="AF14" s="116"/>
    </row>
    <row r="15" spans="1:32" ht="45.75" hidden="1" customHeight="1" x14ac:dyDescent="0.25">
      <c r="A15" s="290">
        <v>9</v>
      </c>
      <c r="B15" s="289"/>
      <c r="C15" s="96"/>
      <c r="D15" s="83"/>
      <c r="E15" s="198"/>
      <c r="F15" s="440"/>
      <c r="G15" s="57"/>
      <c r="H15" s="57"/>
      <c r="I15" s="262"/>
      <c r="J15" s="262"/>
      <c r="K15" s="383"/>
      <c r="L15" s="145"/>
      <c r="M15" s="377"/>
      <c r="N15" s="151"/>
      <c r="O15" s="151"/>
      <c r="P15" s="151"/>
      <c r="Q15" s="151"/>
      <c r="R15" s="145"/>
      <c r="S15" s="145"/>
      <c r="T15" s="145"/>
      <c r="U15" s="145"/>
      <c r="V15" s="145"/>
      <c r="W15" s="24"/>
      <c r="X15" s="24"/>
      <c r="Y15" s="116"/>
      <c r="Z15" s="394"/>
      <c r="AA15" s="209"/>
      <c r="AB15" s="394"/>
      <c r="AC15" s="437"/>
      <c r="AD15" s="116"/>
      <c r="AE15" s="116"/>
      <c r="AF15" s="116"/>
    </row>
    <row r="16" spans="1:32" s="385" customFormat="1" ht="45.75" hidden="1" customHeight="1" x14ac:dyDescent="0.25">
      <c r="A16" s="512" t="s">
        <v>334</v>
      </c>
      <c r="B16" s="512"/>
      <c r="C16" s="387"/>
      <c r="D16" s="91"/>
      <c r="E16" s="388"/>
      <c r="F16" s="439"/>
      <c r="G16" s="161"/>
      <c r="H16" s="161"/>
      <c r="I16" s="389"/>
      <c r="J16" s="389"/>
      <c r="K16" s="390"/>
      <c r="L16" s="391"/>
      <c r="M16" s="392"/>
      <c r="N16" s="393"/>
      <c r="O16" s="393"/>
      <c r="P16" s="393"/>
      <c r="Q16" s="393"/>
      <c r="R16" s="391"/>
      <c r="S16" s="391"/>
      <c r="T16" s="391"/>
      <c r="U16" s="391"/>
      <c r="V16" s="391"/>
      <c r="W16" s="26"/>
      <c r="X16" s="26"/>
      <c r="Y16" s="116"/>
      <c r="Z16" s="394"/>
      <c r="AA16" s="209"/>
      <c r="AB16" s="394"/>
      <c r="AC16" s="404"/>
      <c r="AD16" s="116"/>
      <c r="AE16" s="116"/>
      <c r="AF16" s="116"/>
    </row>
    <row r="17" spans="1:33" ht="45.75" hidden="1" customHeight="1" x14ac:dyDescent="0.25">
      <c r="A17" s="290">
        <v>10</v>
      </c>
      <c r="B17" s="289"/>
      <c r="C17" s="279"/>
      <c r="D17" s="83"/>
      <c r="E17" s="198"/>
      <c r="F17" s="440"/>
      <c r="G17" s="57"/>
      <c r="H17" s="57"/>
      <c r="I17" s="262"/>
      <c r="J17" s="262"/>
      <c r="K17" s="380"/>
      <c r="L17" s="145"/>
      <c r="M17" s="377"/>
      <c r="N17" s="151"/>
      <c r="O17" s="151"/>
      <c r="P17" s="151"/>
      <c r="Q17" s="151"/>
      <c r="R17" s="145"/>
      <c r="S17" s="145"/>
      <c r="T17" s="145"/>
      <c r="U17" s="145"/>
      <c r="V17" s="145"/>
      <c r="W17" s="24"/>
      <c r="X17" s="24"/>
      <c r="Y17" s="116"/>
      <c r="Z17" s="394"/>
      <c r="AA17" s="395"/>
      <c r="AB17" s="394"/>
      <c r="AC17" s="493"/>
      <c r="AD17" s="116"/>
      <c r="AE17" s="116"/>
      <c r="AF17" s="116"/>
    </row>
    <row r="18" spans="1:33" s="385" customFormat="1" ht="45.75" hidden="1" customHeight="1" x14ac:dyDescent="0.25">
      <c r="A18" s="512" t="s">
        <v>334</v>
      </c>
      <c r="B18" s="512"/>
      <c r="C18" s="396"/>
      <c r="D18" s="91"/>
      <c r="E18" s="388"/>
      <c r="F18" s="439"/>
      <c r="G18" s="161"/>
      <c r="H18" s="161"/>
      <c r="I18" s="389"/>
      <c r="J18" s="389"/>
      <c r="K18" s="390"/>
      <c r="L18" s="391"/>
      <c r="M18" s="392"/>
      <c r="N18" s="393"/>
      <c r="O18" s="393"/>
      <c r="P18" s="393"/>
      <c r="Q18" s="393"/>
      <c r="R18" s="397"/>
      <c r="S18" s="391"/>
      <c r="T18" s="391"/>
      <c r="U18" s="391"/>
      <c r="V18" s="391"/>
      <c r="W18" s="26"/>
      <c r="X18" s="26"/>
      <c r="Y18" s="116"/>
      <c r="Z18" s="394"/>
      <c r="AA18" s="395"/>
      <c r="AB18" s="394"/>
      <c r="AC18" s="493"/>
      <c r="AD18" s="116"/>
      <c r="AE18" s="116"/>
      <c r="AF18" s="116"/>
    </row>
    <row r="19" spans="1:33" s="181" customFormat="1" ht="45.75" hidden="1" customHeight="1" x14ac:dyDescent="0.25">
      <c r="A19" s="290">
        <v>11</v>
      </c>
      <c r="B19" s="289"/>
      <c r="C19" s="279"/>
      <c r="D19" s="83"/>
      <c r="E19" s="198"/>
      <c r="F19" s="440"/>
      <c r="G19" s="232"/>
      <c r="H19" s="57"/>
      <c r="I19" s="262"/>
      <c r="J19" s="262"/>
      <c r="K19" s="382"/>
      <c r="L19" s="232"/>
      <c r="M19" s="231"/>
      <c r="N19" s="239"/>
      <c r="O19" s="239"/>
      <c r="P19" s="232"/>
      <c r="Q19" s="231"/>
      <c r="R19" s="375"/>
      <c r="S19" s="379"/>
      <c r="T19" s="379"/>
      <c r="U19" s="379"/>
      <c r="V19" s="379"/>
      <c r="W19" s="231"/>
      <c r="X19" s="231"/>
      <c r="Z19" s="405"/>
      <c r="AA19" s="406"/>
      <c r="AB19" s="405"/>
      <c r="AC19" s="407"/>
    </row>
    <row r="20" spans="1:33" s="385" customFormat="1" ht="45.75" hidden="1" customHeight="1" x14ac:dyDescent="0.25">
      <c r="A20" s="512" t="s">
        <v>334</v>
      </c>
      <c r="B20" s="512"/>
      <c r="C20" s="387"/>
      <c r="D20" s="5"/>
      <c r="E20" s="388"/>
      <c r="F20" s="439"/>
      <c r="G20" s="161"/>
      <c r="H20" s="161"/>
      <c r="I20" s="389"/>
      <c r="J20" s="389"/>
      <c r="K20" s="390"/>
      <c r="L20" s="391"/>
      <c r="M20" s="392"/>
      <c r="N20" s="393"/>
      <c r="O20" s="393"/>
      <c r="P20" s="393"/>
      <c r="Q20" s="398"/>
      <c r="R20" s="391"/>
      <c r="S20" s="391"/>
      <c r="T20" s="391"/>
      <c r="U20" s="391"/>
      <c r="V20" s="391"/>
      <c r="W20" s="26"/>
      <c r="X20" s="26"/>
      <c r="Y20" s="116"/>
      <c r="Z20" s="408"/>
      <c r="AA20" s="209"/>
      <c r="AB20" s="408"/>
      <c r="AC20" s="404"/>
      <c r="AD20" s="116"/>
      <c r="AE20" s="116"/>
      <c r="AF20" s="116"/>
    </row>
    <row r="21" spans="1:33" ht="45.75" hidden="1" customHeight="1" x14ac:dyDescent="0.25">
      <c r="A21" s="290">
        <v>12</v>
      </c>
      <c r="B21" s="289"/>
      <c r="C21" s="96"/>
      <c r="D21" s="88"/>
      <c r="E21" s="198"/>
      <c r="F21" s="440"/>
      <c r="G21" s="57"/>
      <c r="H21" s="57"/>
      <c r="I21" s="262"/>
      <c r="J21" s="262"/>
      <c r="K21" s="383"/>
      <c r="L21" s="145"/>
      <c r="M21" s="377"/>
      <c r="N21" s="151"/>
      <c r="O21" s="151"/>
      <c r="P21" s="151"/>
      <c r="Q21" s="152"/>
      <c r="R21" s="145"/>
      <c r="S21" s="145"/>
      <c r="T21" s="145"/>
      <c r="U21" s="145"/>
      <c r="V21" s="145"/>
      <c r="W21" s="24"/>
      <c r="X21" s="24"/>
      <c r="Y21" s="116"/>
      <c r="Z21" s="408"/>
      <c r="AA21" s="209"/>
      <c r="AB21" s="408"/>
      <c r="AC21" s="497"/>
      <c r="AD21" s="116"/>
      <c r="AE21" s="116"/>
      <c r="AF21" s="116"/>
    </row>
    <row r="22" spans="1:33" ht="45.75" hidden="1" customHeight="1" x14ac:dyDescent="0.25">
      <c r="A22" s="512" t="s">
        <v>334</v>
      </c>
      <c r="B22" s="512"/>
      <c r="C22" s="281"/>
      <c r="D22" s="276"/>
      <c r="E22" s="276"/>
      <c r="F22" s="439"/>
      <c r="G22" s="193"/>
      <c r="H22" s="376"/>
      <c r="I22" s="263"/>
      <c r="J22" s="263"/>
      <c r="K22" s="237"/>
      <c r="L22" s="237"/>
      <c r="M22" s="378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16"/>
      <c r="Z22" s="408"/>
      <c r="AA22" s="209"/>
      <c r="AB22" s="408"/>
      <c r="AC22" s="493"/>
      <c r="AD22" s="116"/>
      <c r="AE22" s="116"/>
      <c r="AF22" s="116"/>
    </row>
    <row r="23" spans="1:33" s="386" customFormat="1" ht="24" customHeight="1" x14ac:dyDescent="0.25">
      <c r="A23" s="510" t="s">
        <v>349</v>
      </c>
      <c r="B23" s="511"/>
      <c r="C23" s="399"/>
      <c r="D23" s="400"/>
      <c r="E23" s="401"/>
      <c r="F23" s="173">
        <f>F14</f>
        <v>6</v>
      </c>
      <c r="G23" s="402"/>
      <c r="H23" s="410">
        <f>H14</f>
        <v>3415687.79</v>
      </c>
      <c r="I23" s="403">
        <f>I14</f>
        <v>2900000</v>
      </c>
      <c r="J23" s="403"/>
      <c r="K23" s="403">
        <f t="shared" ref="K23:X23" si="2">K14</f>
        <v>0</v>
      </c>
      <c r="L23" s="412">
        <f t="shared" si="2"/>
        <v>100</v>
      </c>
      <c r="M23" s="412">
        <f t="shared" si="2"/>
        <v>0</v>
      </c>
      <c r="N23" s="412">
        <f t="shared" si="2"/>
        <v>0</v>
      </c>
      <c r="O23" s="403">
        <f t="shared" si="2"/>
        <v>0</v>
      </c>
      <c r="P23" s="403">
        <f t="shared" si="2"/>
        <v>0</v>
      </c>
      <c r="Q23" s="403">
        <f t="shared" si="2"/>
        <v>0</v>
      </c>
      <c r="R23" s="412">
        <f t="shared" si="2"/>
        <v>0</v>
      </c>
      <c r="S23" s="412">
        <f t="shared" si="2"/>
        <v>0</v>
      </c>
      <c r="T23" s="412">
        <f t="shared" si="2"/>
        <v>0</v>
      </c>
      <c r="U23" s="412">
        <f t="shared" si="2"/>
        <v>0</v>
      </c>
      <c r="V23" s="412">
        <f t="shared" si="2"/>
        <v>6</v>
      </c>
      <c r="W23" s="412">
        <f t="shared" si="2"/>
        <v>1810</v>
      </c>
      <c r="X23" s="403">
        <f t="shared" si="2"/>
        <v>0</v>
      </c>
      <c r="Y23" s="116"/>
      <c r="Z23" s="408"/>
      <c r="AA23" s="409"/>
      <c r="AB23" s="408"/>
      <c r="AC23" s="404"/>
      <c r="AD23" s="116"/>
      <c r="AE23" s="116"/>
      <c r="AF23" s="116"/>
      <c r="AG23" s="116"/>
    </row>
    <row r="24" spans="1:33" ht="9" customHeight="1" x14ac:dyDescent="0.25">
      <c r="A24" s="243"/>
      <c r="B24" s="243"/>
      <c r="C24" s="272"/>
      <c r="D24" s="243"/>
      <c r="E24" s="243"/>
      <c r="F24" s="177"/>
      <c r="G24" s="117"/>
      <c r="H24" s="117"/>
      <c r="I24" s="269"/>
      <c r="J24" s="269"/>
      <c r="K24" s="381"/>
      <c r="M24" s="269"/>
      <c r="N24" s="117"/>
      <c r="O24" s="117"/>
      <c r="P24" s="117"/>
      <c r="Q24" s="117"/>
      <c r="R24" s="117"/>
      <c r="S24" s="117"/>
      <c r="T24" s="117"/>
      <c r="U24" s="117"/>
    </row>
    <row r="25" spans="1:33" ht="12.75" customHeight="1" x14ac:dyDescent="0.25">
      <c r="A25" s="509" t="s">
        <v>612</v>
      </c>
      <c r="B25" s="509"/>
      <c r="C25" t="s">
        <v>613</v>
      </c>
      <c r="D25" s="116"/>
      <c r="E25" s="166"/>
      <c r="K25" s="381"/>
      <c r="N25"/>
      <c r="O25"/>
      <c r="P25" t="s">
        <v>614</v>
      </c>
    </row>
    <row r="26" spans="1:33" ht="15" x14ac:dyDescent="0.25">
      <c r="A26" s="341"/>
      <c r="B26" s="217"/>
      <c r="C26"/>
      <c r="D26" s="116"/>
      <c r="E26" s="166"/>
      <c r="H26" t="s">
        <v>615</v>
      </c>
      <c r="I26" s="121"/>
      <c r="J26" s="121"/>
      <c r="K26" s="381"/>
      <c r="N26"/>
      <c r="O26" t="s">
        <v>616</v>
      </c>
      <c r="P26"/>
      <c r="Z26"/>
      <c r="AA26"/>
      <c r="AB26"/>
      <c r="AC26"/>
    </row>
    <row r="27" spans="1:33" ht="15" x14ac:dyDescent="0.25">
      <c r="A27" s="160"/>
      <c r="B27" s="217"/>
      <c r="C27"/>
      <c r="D27" s="116"/>
      <c r="E27" s="166"/>
      <c r="H27" t="s">
        <v>617</v>
      </c>
      <c r="I27" s="121"/>
      <c r="J27" s="121"/>
      <c r="K27" s="381"/>
      <c r="N27"/>
      <c r="O27" t="s">
        <v>618</v>
      </c>
      <c r="P27"/>
      <c r="Z27"/>
      <c r="AA27"/>
      <c r="AB27"/>
      <c r="AC27"/>
    </row>
    <row r="28" spans="1:33" ht="15" customHeight="1" x14ac:dyDescent="0.25">
      <c r="A28" s="343"/>
      <c r="B28" s="217"/>
      <c r="C28"/>
      <c r="D28" s="116"/>
      <c r="E28" s="166"/>
      <c r="K28" s="381"/>
      <c r="N28"/>
      <c r="O28"/>
      <c r="P28"/>
      <c r="Z28"/>
      <c r="AA28"/>
      <c r="AB28"/>
      <c r="AC28"/>
    </row>
    <row r="29" spans="1:33" ht="13.5" customHeight="1" x14ac:dyDescent="0.25">
      <c r="A29" s="244"/>
      <c r="B29" s="244"/>
      <c r="C29" s="275"/>
      <c r="D29" s="244"/>
      <c r="E29" s="244"/>
      <c r="K29" s="381"/>
      <c r="N29"/>
      <c r="O29"/>
      <c r="P29"/>
      <c r="Z29"/>
      <c r="AA29"/>
      <c r="AB29"/>
      <c r="AC29"/>
    </row>
    <row r="30" spans="1:33" ht="18" customHeight="1" x14ac:dyDescent="0.25">
      <c r="A30" s="242"/>
      <c r="B30" s="242"/>
      <c r="C30" s="273"/>
      <c r="D30" s="242"/>
      <c r="E30" s="242"/>
      <c r="K30" s="381"/>
      <c r="N30"/>
      <c r="O30"/>
      <c r="P30"/>
      <c r="Z30"/>
      <c r="AA30"/>
      <c r="AB30"/>
      <c r="AC30"/>
    </row>
    <row r="31" spans="1:33" ht="9" customHeight="1" x14ac:dyDescent="0.25">
      <c r="K31" s="381"/>
      <c r="N31"/>
      <c r="O31"/>
      <c r="P31"/>
      <c r="Z31"/>
      <c r="AA31"/>
      <c r="AB31"/>
      <c r="AC31"/>
    </row>
    <row r="32" spans="1:33" ht="9" customHeight="1" x14ac:dyDescent="0.25">
      <c r="K32" s="381"/>
      <c r="N32"/>
      <c r="O32"/>
      <c r="P32"/>
      <c r="Z32"/>
      <c r="AA32"/>
      <c r="AB32"/>
      <c r="AC32"/>
    </row>
    <row r="33" spans="11:29" ht="9" customHeight="1" x14ac:dyDescent="0.25">
      <c r="K33" s="381"/>
      <c r="N33"/>
      <c r="O33"/>
      <c r="P33"/>
      <c r="Z33"/>
      <c r="AA33"/>
      <c r="AB33"/>
      <c r="AC33"/>
    </row>
    <row r="34" spans="11:29" ht="9" customHeight="1" x14ac:dyDescent="0.25">
      <c r="K34" s="381"/>
      <c r="N34"/>
      <c r="O34"/>
      <c r="P34"/>
      <c r="Z34"/>
      <c r="AA34"/>
      <c r="AB34"/>
      <c r="AC34"/>
    </row>
    <row r="35" spans="11:29" ht="9" customHeight="1" x14ac:dyDescent="0.25">
      <c r="K35" s="381"/>
      <c r="N35"/>
      <c r="O35"/>
      <c r="P35"/>
      <c r="Z35"/>
      <c r="AA35"/>
      <c r="AB35"/>
      <c r="AC35"/>
    </row>
    <row r="36" spans="11:29" ht="9" customHeight="1" x14ac:dyDescent="0.25">
      <c r="K36" s="381"/>
      <c r="N36"/>
      <c r="O36"/>
      <c r="P36"/>
      <c r="Z36"/>
      <c r="AA36"/>
      <c r="AB36"/>
      <c r="AC36"/>
    </row>
    <row r="37" spans="11:29" ht="9" customHeight="1" x14ac:dyDescent="0.25">
      <c r="K37" s="381"/>
      <c r="N37"/>
      <c r="O37"/>
      <c r="P37"/>
      <c r="Z37"/>
      <c r="AA37"/>
      <c r="AB37"/>
      <c r="AC37"/>
    </row>
    <row r="38" spans="11:29" ht="9" customHeight="1" x14ac:dyDescent="0.25">
      <c r="K38" s="381"/>
      <c r="N38"/>
      <c r="O38"/>
      <c r="P38"/>
      <c r="Z38"/>
      <c r="AA38"/>
      <c r="AB38"/>
      <c r="AC38"/>
    </row>
  </sheetData>
  <mergeCells count="34">
    <mergeCell ref="A25:B25"/>
    <mergeCell ref="A23:B23"/>
    <mergeCell ref="A22:B22"/>
    <mergeCell ref="A14:B14"/>
    <mergeCell ref="A16:B16"/>
    <mergeCell ref="A18:B18"/>
    <mergeCell ref="A20:B20"/>
    <mergeCell ref="A1:X1"/>
    <mergeCell ref="A2:X2"/>
    <mergeCell ref="I4:I7"/>
    <mergeCell ref="K4:K7"/>
    <mergeCell ref="L4:L7"/>
    <mergeCell ref="W4:W7"/>
    <mergeCell ref="X4:X7"/>
    <mergeCell ref="F4:F7"/>
    <mergeCell ref="A4:A7"/>
    <mergeCell ref="G4:H6"/>
    <mergeCell ref="M4:V4"/>
    <mergeCell ref="M5:M7"/>
    <mergeCell ref="N5:Q5"/>
    <mergeCell ref="B4:B7"/>
    <mergeCell ref="R6:R7"/>
    <mergeCell ref="S6:S7"/>
    <mergeCell ref="AC17:AC18"/>
    <mergeCell ref="N6:N7"/>
    <mergeCell ref="E4:E7"/>
    <mergeCell ref="C4:D5"/>
    <mergeCell ref="AC21:AC22"/>
    <mergeCell ref="V6:V7"/>
    <mergeCell ref="P6:P7"/>
    <mergeCell ref="Q6:Q7"/>
    <mergeCell ref="T6:T7"/>
    <mergeCell ref="U6:U7"/>
    <mergeCell ref="O6:O7"/>
  </mergeCells>
  <pageMargins left="0.47" right="0.2" top="0.47" bottom="0.25" header="0.05" footer="0.05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65"/>
  <sheetViews>
    <sheetView workbookViewId="0">
      <selection activeCell="A2" sqref="A2:T2"/>
    </sheetView>
  </sheetViews>
  <sheetFormatPr defaultColWidth="30.42578125" defaultRowHeight="15.75" x14ac:dyDescent="0.25"/>
  <cols>
    <col min="1" max="1" width="4" style="423" customWidth="1"/>
    <col min="2" max="2" width="8.28515625" style="423" customWidth="1"/>
    <col min="3" max="4" width="8.5703125" style="413" customWidth="1"/>
    <col min="5" max="5" width="15.28515625" style="413" customWidth="1"/>
    <col min="6" max="6" width="11.28515625" style="416" customWidth="1"/>
    <col min="7" max="7" width="16" style="413" customWidth="1"/>
    <col min="8" max="8" width="12.28515625" style="413" customWidth="1"/>
    <col min="9" max="9" width="8.5703125" style="413" customWidth="1"/>
    <col min="10" max="10" width="9.28515625" style="413" customWidth="1"/>
    <col min="11" max="11" width="6.5703125" style="413" customWidth="1"/>
    <col min="12" max="12" width="6.28515625" style="413" customWidth="1"/>
    <col min="13" max="13" width="6.42578125" style="413" customWidth="1"/>
    <col min="14" max="18" width="4.140625" style="413" customWidth="1"/>
    <col min="19" max="19" width="7.28515625" style="413" customWidth="1"/>
    <col min="20" max="20" width="5.28515625" style="413" customWidth="1"/>
    <col min="21" max="16384" width="30.42578125" style="413"/>
  </cols>
  <sheetData>
    <row r="1" spans="1:27" x14ac:dyDescent="0.25">
      <c r="A1" s="418" t="s">
        <v>635</v>
      </c>
      <c r="B1" s="418"/>
      <c r="C1" s="418"/>
      <c r="D1" s="418"/>
      <c r="E1" s="418"/>
      <c r="F1" s="418"/>
      <c r="G1" s="418"/>
      <c r="H1" s="418"/>
      <c r="I1" s="418"/>
      <c r="J1" s="436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4"/>
      <c r="Y1" s="414"/>
      <c r="Z1" s="414"/>
      <c r="AA1" s="414"/>
    </row>
    <row r="2" spans="1:27" ht="17.25" x14ac:dyDescent="0.3">
      <c r="A2" s="516" t="s">
        <v>638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414"/>
      <c r="V2" s="414"/>
      <c r="W2" s="414"/>
    </row>
    <row r="3" spans="1:27" ht="17.25" x14ac:dyDescent="0.3">
      <c r="A3" s="516" t="s">
        <v>611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</row>
    <row r="4" spans="1:27" x14ac:dyDescent="0.25">
      <c r="A4" s="414" t="s">
        <v>594</v>
      </c>
      <c r="B4" s="414"/>
      <c r="C4" s="415"/>
      <c r="D4" s="415"/>
      <c r="E4" s="415"/>
    </row>
    <row r="5" spans="1:27" s="417" customFormat="1" ht="15.75" customHeight="1" x14ac:dyDescent="0.25">
      <c r="A5" s="517" t="s">
        <v>595</v>
      </c>
      <c r="B5" s="520" t="s">
        <v>620</v>
      </c>
      <c r="C5" s="520" t="s">
        <v>621</v>
      </c>
      <c r="D5" s="520" t="s">
        <v>622</v>
      </c>
      <c r="E5" s="520" t="s">
        <v>623</v>
      </c>
      <c r="F5" s="523" t="s">
        <v>596</v>
      </c>
      <c r="G5" s="524"/>
      <c r="H5" s="527" t="s">
        <v>624</v>
      </c>
      <c r="I5" s="530" t="s">
        <v>598</v>
      </c>
      <c r="J5" s="530"/>
      <c r="K5" s="530"/>
      <c r="L5" s="530"/>
      <c r="M5" s="530"/>
      <c r="N5" s="530"/>
      <c r="O5" s="530"/>
      <c r="P5" s="530"/>
      <c r="Q5" s="530"/>
      <c r="R5" s="530"/>
      <c r="S5" s="531" t="s">
        <v>597</v>
      </c>
      <c r="T5" s="517" t="s">
        <v>610</v>
      </c>
      <c r="U5" s="413"/>
      <c r="V5" s="413"/>
      <c r="W5" s="413"/>
    </row>
    <row r="6" spans="1:27" s="417" customFormat="1" ht="21.75" customHeight="1" x14ac:dyDescent="0.2">
      <c r="A6" s="518"/>
      <c r="B6" s="521"/>
      <c r="C6" s="521"/>
      <c r="D6" s="521"/>
      <c r="E6" s="521"/>
      <c r="F6" s="525"/>
      <c r="G6" s="526"/>
      <c r="H6" s="528"/>
      <c r="I6" s="520" t="s">
        <v>196</v>
      </c>
      <c r="J6" s="513" t="s">
        <v>197</v>
      </c>
      <c r="K6" s="514"/>
      <c r="L6" s="514"/>
      <c r="M6" s="515"/>
      <c r="N6" s="446"/>
      <c r="O6" s="446"/>
      <c r="P6" s="446"/>
      <c r="Q6" s="446"/>
      <c r="R6" s="447"/>
      <c r="S6" s="532"/>
      <c r="T6" s="518"/>
    </row>
    <row r="7" spans="1:27" s="417" customFormat="1" ht="94.5" customHeight="1" x14ac:dyDescent="0.2">
      <c r="A7" s="519"/>
      <c r="B7" s="522"/>
      <c r="C7" s="522"/>
      <c r="D7" s="522"/>
      <c r="E7" s="521"/>
      <c r="F7" s="448" t="s">
        <v>599</v>
      </c>
      <c r="G7" s="449" t="s">
        <v>600</v>
      </c>
      <c r="H7" s="529"/>
      <c r="I7" s="522"/>
      <c r="J7" s="450" t="s">
        <v>625</v>
      </c>
      <c r="K7" s="441" t="s">
        <v>626</v>
      </c>
      <c r="L7" s="441" t="s">
        <v>627</v>
      </c>
      <c r="M7" s="441" t="s">
        <v>628</v>
      </c>
      <c r="N7" s="441" t="s">
        <v>198</v>
      </c>
      <c r="O7" s="441" t="s">
        <v>199</v>
      </c>
      <c r="P7" s="441" t="s">
        <v>200</v>
      </c>
      <c r="Q7" s="441" t="s">
        <v>201</v>
      </c>
      <c r="R7" s="451" t="s">
        <v>202</v>
      </c>
      <c r="S7" s="533"/>
      <c r="T7" s="519"/>
    </row>
    <row r="8" spans="1:27" s="417" customFormat="1" ht="24" customHeight="1" x14ac:dyDescent="0.25">
      <c r="A8" s="427">
        <v>1</v>
      </c>
      <c r="B8" s="427" t="s">
        <v>456</v>
      </c>
      <c r="C8" s="427"/>
      <c r="D8" s="427"/>
      <c r="E8" s="445"/>
      <c r="F8" s="426"/>
      <c r="G8" s="426"/>
      <c r="H8" s="426"/>
      <c r="I8" s="428"/>
      <c r="J8" s="428"/>
      <c r="K8" s="428"/>
      <c r="L8" s="428"/>
      <c r="M8" s="428"/>
      <c r="N8" s="428"/>
      <c r="O8" s="428"/>
      <c r="P8" s="428"/>
      <c r="Q8" s="428"/>
      <c r="R8" s="429"/>
      <c r="S8" s="434"/>
      <c r="T8" s="430"/>
    </row>
    <row r="9" spans="1:27" s="417" customFormat="1" ht="17.25" customHeight="1" x14ac:dyDescent="0.25">
      <c r="A9" s="427">
        <v>2</v>
      </c>
      <c r="B9" s="427" t="s">
        <v>601</v>
      </c>
      <c r="C9" s="427"/>
      <c r="D9" s="427"/>
      <c r="E9" s="432"/>
      <c r="F9" s="426"/>
      <c r="G9" s="426"/>
      <c r="H9" s="426"/>
      <c r="I9" s="428"/>
      <c r="J9" s="428"/>
      <c r="K9" s="428"/>
      <c r="L9" s="428"/>
      <c r="M9" s="428"/>
      <c r="N9" s="428"/>
      <c r="O9" s="428"/>
      <c r="P9" s="428"/>
      <c r="Q9" s="428"/>
      <c r="R9" s="429"/>
      <c r="S9" s="434"/>
      <c r="T9" s="430"/>
    </row>
    <row r="10" spans="1:27" s="417" customFormat="1" ht="18" customHeight="1" x14ac:dyDescent="0.25">
      <c r="A10" s="427">
        <v>3</v>
      </c>
      <c r="B10" s="427" t="s">
        <v>602</v>
      </c>
      <c r="C10" s="427"/>
      <c r="D10" s="427"/>
      <c r="E10" s="432"/>
      <c r="F10" s="426"/>
      <c r="G10" s="426"/>
      <c r="H10" s="426"/>
      <c r="I10" s="428"/>
      <c r="J10" s="428"/>
      <c r="K10" s="428"/>
      <c r="L10" s="428"/>
      <c r="M10" s="428"/>
      <c r="N10" s="428"/>
      <c r="O10" s="428"/>
      <c r="P10" s="428"/>
      <c r="Q10" s="428"/>
      <c r="R10" s="429"/>
      <c r="S10" s="434"/>
      <c r="T10" s="430"/>
    </row>
    <row r="11" spans="1:27" s="417" customFormat="1" ht="18" customHeight="1" x14ac:dyDescent="0.25">
      <c r="A11" s="427">
        <v>4</v>
      </c>
      <c r="B11" s="427" t="s">
        <v>603</v>
      </c>
      <c r="C11" s="427"/>
      <c r="D11" s="427"/>
      <c r="E11" s="432"/>
      <c r="F11" s="426"/>
      <c r="G11" s="427"/>
      <c r="H11" s="432"/>
      <c r="I11" s="428"/>
      <c r="J11" s="428"/>
      <c r="K11" s="428"/>
      <c r="L11" s="428"/>
      <c r="M11" s="428"/>
      <c r="N11" s="428"/>
      <c r="O11" s="428"/>
      <c r="P11" s="428"/>
      <c r="Q11" s="428"/>
      <c r="R11" s="429"/>
      <c r="S11" s="434"/>
      <c r="T11" s="430"/>
    </row>
    <row r="12" spans="1:27" s="417" customFormat="1" ht="20.25" customHeight="1" x14ac:dyDescent="0.25">
      <c r="A12" s="427">
        <v>5</v>
      </c>
      <c r="B12" s="427" t="s">
        <v>604</v>
      </c>
      <c r="C12" s="427"/>
      <c r="D12" s="427"/>
      <c r="E12" s="432"/>
      <c r="F12" s="426"/>
      <c r="G12" s="427"/>
      <c r="H12" s="432"/>
      <c r="I12" s="428"/>
      <c r="J12" s="428"/>
      <c r="K12" s="428"/>
      <c r="L12" s="428"/>
      <c r="M12" s="428"/>
      <c r="N12" s="428"/>
      <c r="O12" s="428"/>
      <c r="P12" s="428"/>
      <c r="Q12" s="428"/>
      <c r="R12" s="429"/>
      <c r="S12" s="434"/>
      <c r="T12" s="430"/>
    </row>
    <row r="13" spans="1:27" s="417" customFormat="1" ht="24.75" customHeight="1" x14ac:dyDescent="0.25">
      <c r="A13" s="427">
        <v>6</v>
      </c>
      <c r="B13" s="427" t="s">
        <v>605</v>
      </c>
      <c r="C13" s="427"/>
      <c r="D13" s="427"/>
      <c r="E13" s="432"/>
      <c r="F13" s="426"/>
      <c r="G13" s="426"/>
      <c r="H13" s="426"/>
      <c r="I13" s="428"/>
      <c r="J13" s="428"/>
      <c r="K13" s="428"/>
      <c r="L13" s="428"/>
      <c r="M13" s="428"/>
      <c r="N13" s="428"/>
      <c r="O13" s="428"/>
      <c r="P13" s="428"/>
      <c r="Q13" s="428"/>
      <c r="R13" s="429"/>
      <c r="S13" s="434"/>
      <c r="T13" s="430"/>
    </row>
    <row r="14" spans="1:27" s="417" customFormat="1" ht="16.5" customHeight="1" x14ac:dyDescent="0.25">
      <c r="A14" s="427">
        <v>7</v>
      </c>
      <c r="B14" s="427" t="s">
        <v>228</v>
      </c>
      <c r="C14" s="427"/>
      <c r="D14" s="427"/>
      <c r="E14" s="432"/>
      <c r="F14" s="426"/>
      <c r="G14" s="426"/>
      <c r="H14" s="426"/>
      <c r="I14" s="428"/>
      <c r="J14" s="428"/>
      <c r="K14" s="428"/>
      <c r="L14" s="428"/>
      <c r="M14" s="428"/>
      <c r="N14" s="428"/>
      <c r="O14" s="428"/>
      <c r="P14" s="428"/>
      <c r="Q14" s="428"/>
      <c r="R14" s="429"/>
      <c r="S14" s="434"/>
      <c r="T14" s="430"/>
    </row>
    <row r="15" spans="1:27" s="417" customFormat="1" ht="24.75" customHeight="1" x14ac:dyDescent="0.25">
      <c r="A15" s="427">
        <v>8</v>
      </c>
      <c r="B15" s="427" t="s">
        <v>606</v>
      </c>
      <c r="C15" s="428">
        <v>6</v>
      </c>
      <c r="D15" s="428">
        <v>6</v>
      </c>
      <c r="E15" s="433">
        <v>2900000</v>
      </c>
      <c r="F15" s="426"/>
      <c r="G15" s="431">
        <f>Detail!H23</f>
        <v>3415687.79</v>
      </c>
      <c r="H15" s="435" t="s">
        <v>630</v>
      </c>
      <c r="I15" s="428"/>
      <c r="J15" s="428"/>
      <c r="K15" s="428"/>
      <c r="L15" s="428"/>
      <c r="M15" s="428"/>
      <c r="N15" s="428">
        <f>Detail!R14</f>
        <v>0</v>
      </c>
      <c r="O15" s="428">
        <f>Detail!S14</f>
        <v>0</v>
      </c>
      <c r="P15" s="428">
        <f>Detail!T14</f>
        <v>0</v>
      </c>
      <c r="Q15" s="428">
        <f>Detail!U14</f>
        <v>0</v>
      </c>
      <c r="R15" s="429">
        <f>Detail!V14</f>
        <v>6</v>
      </c>
      <c r="S15" s="434"/>
      <c r="T15" s="430">
        <f>Detail!W23</f>
        <v>1810</v>
      </c>
    </row>
    <row r="16" spans="1:27" s="417" customFormat="1" ht="18.600000000000001" customHeight="1" x14ac:dyDescent="0.25">
      <c r="A16" s="427">
        <v>9</v>
      </c>
      <c r="B16" s="427" t="s">
        <v>607</v>
      </c>
      <c r="C16" s="427"/>
      <c r="D16" s="427"/>
      <c r="E16" s="432"/>
      <c r="F16" s="426"/>
      <c r="G16" s="427"/>
      <c r="H16" s="432"/>
      <c r="I16" s="428"/>
      <c r="J16" s="428"/>
      <c r="K16" s="428"/>
      <c r="L16" s="428"/>
      <c r="M16" s="428"/>
      <c r="N16" s="428"/>
      <c r="O16" s="428"/>
      <c r="P16" s="428"/>
      <c r="Q16" s="428"/>
      <c r="R16" s="429"/>
      <c r="S16" s="434"/>
      <c r="T16" s="430"/>
    </row>
    <row r="17" spans="1:23" s="417" customFormat="1" ht="16.5" customHeight="1" x14ac:dyDescent="0.25">
      <c r="A17" s="427">
        <v>10</v>
      </c>
      <c r="B17" s="427" t="s">
        <v>608</v>
      </c>
      <c r="C17" s="427"/>
      <c r="D17" s="427"/>
      <c r="E17" s="432"/>
      <c r="F17" s="426"/>
      <c r="G17" s="427"/>
      <c r="H17" s="432"/>
      <c r="I17" s="428"/>
      <c r="J17" s="428"/>
      <c r="K17" s="428"/>
      <c r="L17" s="428"/>
      <c r="M17" s="428"/>
      <c r="N17" s="428"/>
      <c r="O17" s="428"/>
      <c r="P17" s="428"/>
      <c r="Q17" s="428"/>
      <c r="R17" s="429"/>
      <c r="S17" s="434"/>
      <c r="T17" s="430"/>
    </row>
    <row r="18" spans="1:23" s="417" customFormat="1" ht="16.5" customHeight="1" x14ac:dyDescent="0.25">
      <c r="A18" s="427">
        <v>11</v>
      </c>
      <c r="B18" s="427" t="s">
        <v>609</v>
      </c>
      <c r="C18" s="427"/>
      <c r="D18" s="427"/>
      <c r="E18" s="432"/>
      <c r="F18" s="426"/>
      <c r="G18" s="427"/>
      <c r="H18" s="432"/>
      <c r="I18" s="428"/>
      <c r="J18" s="428"/>
      <c r="K18" s="428"/>
      <c r="L18" s="428"/>
      <c r="M18" s="428"/>
      <c r="N18" s="428"/>
      <c r="O18" s="428"/>
      <c r="P18" s="428"/>
      <c r="Q18" s="428"/>
      <c r="R18" s="429"/>
      <c r="S18" s="434"/>
      <c r="T18" s="430"/>
    </row>
    <row r="19" spans="1:23" s="417" customFormat="1" ht="20.25" customHeight="1" x14ac:dyDescent="0.25">
      <c r="A19" s="427">
        <v>12</v>
      </c>
      <c r="B19" s="427" t="s">
        <v>455</v>
      </c>
      <c r="C19" s="427"/>
      <c r="D19" s="427"/>
      <c r="E19" s="432"/>
      <c r="F19" s="426"/>
      <c r="G19" s="427"/>
      <c r="H19" s="432"/>
      <c r="I19" s="428"/>
      <c r="J19" s="428"/>
      <c r="K19" s="428"/>
      <c r="L19" s="428"/>
      <c r="M19" s="428"/>
      <c r="N19" s="428"/>
      <c r="O19" s="428"/>
      <c r="P19" s="428"/>
      <c r="Q19" s="428"/>
      <c r="R19" s="429"/>
      <c r="S19" s="434"/>
      <c r="T19" s="430"/>
    </row>
    <row r="20" spans="1:23" s="418" customFormat="1" ht="17.25" customHeight="1" x14ac:dyDescent="0.25">
      <c r="A20" s="441"/>
      <c r="B20" s="441"/>
      <c r="C20" s="441">
        <f>C15</f>
        <v>6</v>
      </c>
      <c r="D20" s="441">
        <f>SUM(D15:D19)</f>
        <v>6</v>
      </c>
      <c r="E20" s="442">
        <f>SUM(E15:E19)</f>
        <v>2900000</v>
      </c>
      <c r="F20" s="441"/>
      <c r="G20" s="443">
        <f t="shared" ref="G20:T20" si="0">G15</f>
        <v>3415687.79</v>
      </c>
      <c r="H20" s="444">
        <v>100</v>
      </c>
      <c r="I20" s="441"/>
      <c r="J20" s="441"/>
      <c r="K20" s="441"/>
      <c r="L20" s="441"/>
      <c r="M20" s="441"/>
      <c r="N20" s="441">
        <f t="shared" si="0"/>
        <v>0</v>
      </c>
      <c r="O20" s="441">
        <f t="shared" si="0"/>
        <v>0</v>
      </c>
      <c r="P20" s="441">
        <f t="shared" si="0"/>
        <v>0</v>
      </c>
      <c r="Q20" s="441">
        <f t="shared" si="0"/>
        <v>0</v>
      </c>
      <c r="R20" s="441">
        <f t="shared" si="0"/>
        <v>6</v>
      </c>
      <c r="S20" s="441"/>
      <c r="T20" s="441">
        <f t="shared" si="0"/>
        <v>1810</v>
      </c>
      <c r="U20" s="417"/>
      <c r="V20" s="417"/>
      <c r="W20" s="417"/>
    </row>
    <row r="21" spans="1:23" ht="12.75" customHeight="1" x14ac:dyDescent="0.25">
      <c r="A21" s="419"/>
      <c r="B21" s="419"/>
      <c r="C21" s="420"/>
      <c r="D21" s="420"/>
      <c r="E21" s="420"/>
      <c r="F21" s="421"/>
      <c r="U21" s="418"/>
      <c r="V21" s="418"/>
      <c r="W21" s="418"/>
    </row>
    <row r="22" spans="1:23" ht="14.25" customHeight="1" x14ac:dyDescent="0.25">
      <c r="A22" s="419"/>
      <c r="B22" s="419"/>
      <c r="C22" s="420"/>
      <c r="D22" s="420"/>
      <c r="E22" s="420"/>
      <c r="F22" s="421"/>
    </row>
    <row r="23" spans="1:23" x14ac:dyDescent="0.25">
      <c r="A23" s="509" t="s">
        <v>612</v>
      </c>
      <c r="B23" s="509"/>
      <c r="C23" s="509"/>
      <c r="D23" t="s">
        <v>631</v>
      </c>
      <c r="E23"/>
      <c r="F23" s="259"/>
      <c r="G23" s="166" t="s">
        <v>632</v>
      </c>
      <c r="H23" s="166"/>
      <c r="I23"/>
      <c r="J23" s="259"/>
      <c r="N23" t="s">
        <v>614</v>
      </c>
      <c r="O23"/>
      <c r="P23"/>
    </row>
    <row r="24" spans="1:23" x14ac:dyDescent="0.25">
      <c r="A24" s="419"/>
      <c r="B24" s="341"/>
      <c r="C24"/>
      <c r="D24"/>
      <c r="E24"/>
      <c r="F24" s="116"/>
      <c r="G24" s="166" t="s">
        <v>634</v>
      </c>
      <c r="H24" s="166"/>
      <c r="I24"/>
      <c r="J24" s="121"/>
      <c r="N24" s="381" t="s">
        <v>619</v>
      </c>
      <c r="O24"/>
      <c r="P24" s="149"/>
      <c r="Q24"/>
      <c r="R24"/>
      <c r="S24"/>
      <c r="T24"/>
      <c r="U24"/>
      <c r="V24"/>
      <c r="W24"/>
    </row>
    <row r="25" spans="1:23" x14ac:dyDescent="0.25">
      <c r="A25" s="419"/>
      <c r="B25" s="160"/>
      <c r="C25"/>
      <c r="D25"/>
      <c r="E25"/>
      <c r="F25" s="116"/>
      <c r="G25" t="s">
        <v>633</v>
      </c>
      <c r="H25"/>
      <c r="N25" t="s">
        <v>618</v>
      </c>
      <c r="O25"/>
      <c r="P25"/>
      <c r="U25"/>
      <c r="V25"/>
      <c r="W25"/>
    </row>
    <row r="26" spans="1:23" x14ac:dyDescent="0.25">
      <c r="A26" s="419"/>
      <c r="B26" s="343"/>
      <c r="C26"/>
      <c r="D26"/>
      <c r="E26"/>
      <c r="F26" s="116"/>
      <c r="G26" s="166"/>
      <c r="H26" s="166"/>
      <c r="I26"/>
      <c r="J26" s="259"/>
      <c r="K26" s="381"/>
      <c r="L26"/>
      <c r="M26" s="149"/>
      <c r="N26"/>
      <c r="O26"/>
      <c r="P26"/>
      <c r="Q26"/>
      <c r="R26"/>
      <c r="S26"/>
      <c r="T26"/>
      <c r="U26"/>
      <c r="V26"/>
      <c r="W26"/>
    </row>
    <row r="27" spans="1:23" x14ac:dyDescent="0.25">
      <c r="A27" s="419"/>
      <c r="B27" s="419"/>
      <c r="C27" s="420"/>
      <c r="D27" s="420"/>
      <c r="E27" s="420"/>
      <c r="F27" s="421"/>
      <c r="G27" s="422"/>
      <c r="H27" s="422"/>
      <c r="U27"/>
      <c r="V27"/>
      <c r="W27"/>
    </row>
    <row r="28" spans="1:23" x14ac:dyDescent="0.25">
      <c r="A28" s="419"/>
      <c r="B28" s="419"/>
      <c r="C28" s="420"/>
      <c r="D28" s="420"/>
      <c r="E28" s="420"/>
      <c r="F28" s="421"/>
    </row>
    <row r="29" spans="1:23" x14ac:dyDescent="0.25">
      <c r="A29" s="419"/>
      <c r="B29" s="419"/>
      <c r="C29" s="420"/>
      <c r="D29" s="420"/>
      <c r="E29" s="420"/>
      <c r="F29" s="421"/>
    </row>
    <row r="30" spans="1:23" x14ac:dyDescent="0.25">
      <c r="A30" s="419"/>
      <c r="B30" s="419"/>
      <c r="C30" s="420"/>
      <c r="D30" s="420"/>
      <c r="E30" s="420"/>
      <c r="F30" s="421"/>
    </row>
    <row r="31" spans="1:23" x14ac:dyDescent="0.25">
      <c r="A31" s="419"/>
      <c r="B31" s="419"/>
    </row>
    <row r="32" spans="1:23" x14ac:dyDescent="0.25">
      <c r="A32" s="419"/>
      <c r="B32" s="419"/>
      <c r="F32" s="413"/>
    </row>
    <row r="33" spans="1:6" x14ac:dyDescent="0.25">
      <c r="A33" s="419"/>
      <c r="B33" s="419"/>
      <c r="F33" s="413"/>
    </row>
    <row r="34" spans="1:6" x14ac:dyDescent="0.25">
      <c r="A34" s="419"/>
      <c r="B34" s="419"/>
      <c r="F34" s="413"/>
    </row>
    <row r="35" spans="1:6" x14ac:dyDescent="0.25">
      <c r="A35" s="419"/>
      <c r="B35" s="419"/>
      <c r="F35" s="413"/>
    </row>
    <row r="36" spans="1:6" x14ac:dyDescent="0.25">
      <c r="A36" s="419"/>
      <c r="B36" s="419"/>
      <c r="F36" s="413"/>
    </row>
    <row r="37" spans="1:6" x14ac:dyDescent="0.25">
      <c r="A37" s="419"/>
      <c r="B37" s="419"/>
      <c r="F37" s="413"/>
    </row>
    <row r="38" spans="1:6" x14ac:dyDescent="0.25">
      <c r="A38" s="419"/>
      <c r="B38" s="419"/>
      <c r="F38" s="413"/>
    </row>
    <row r="39" spans="1:6" x14ac:dyDescent="0.25">
      <c r="A39" s="419"/>
      <c r="B39" s="419"/>
      <c r="F39" s="413"/>
    </row>
    <row r="40" spans="1:6" x14ac:dyDescent="0.25">
      <c r="A40" s="419"/>
      <c r="B40" s="419"/>
      <c r="F40" s="413"/>
    </row>
    <row r="41" spans="1:6" x14ac:dyDescent="0.25">
      <c r="A41" s="419"/>
      <c r="B41" s="419"/>
      <c r="F41" s="413"/>
    </row>
    <row r="42" spans="1:6" x14ac:dyDescent="0.25">
      <c r="A42" s="419"/>
      <c r="B42" s="419"/>
      <c r="F42" s="413"/>
    </row>
    <row r="43" spans="1:6" x14ac:dyDescent="0.25">
      <c r="A43" s="419"/>
      <c r="B43" s="419"/>
      <c r="F43" s="413"/>
    </row>
    <row r="44" spans="1:6" x14ac:dyDescent="0.25">
      <c r="A44" s="419"/>
      <c r="B44" s="419"/>
      <c r="F44" s="413"/>
    </row>
    <row r="45" spans="1:6" x14ac:dyDescent="0.25">
      <c r="A45" s="419"/>
      <c r="B45" s="419"/>
      <c r="F45" s="413"/>
    </row>
    <row r="46" spans="1:6" x14ac:dyDescent="0.25">
      <c r="A46" s="419"/>
      <c r="B46" s="419"/>
      <c r="F46" s="413"/>
    </row>
    <row r="47" spans="1:6" x14ac:dyDescent="0.25">
      <c r="A47" s="419"/>
      <c r="B47" s="419"/>
      <c r="F47" s="413"/>
    </row>
    <row r="48" spans="1:6" x14ac:dyDescent="0.25">
      <c r="A48" s="419"/>
      <c r="B48" s="419"/>
      <c r="F48" s="413"/>
    </row>
    <row r="49" spans="1:6" x14ac:dyDescent="0.25">
      <c r="A49" s="419"/>
      <c r="B49" s="419"/>
      <c r="F49" s="413"/>
    </row>
    <row r="50" spans="1:6" x14ac:dyDescent="0.25">
      <c r="A50" s="419"/>
      <c r="B50" s="419"/>
      <c r="F50" s="413"/>
    </row>
    <row r="51" spans="1:6" x14ac:dyDescent="0.25">
      <c r="A51" s="419"/>
      <c r="B51" s="419"/>
      <c r="F51" s="413"/>
    </row>
    <row r="52" spans="1:6" x14ac:dyDescent="0.25">
      <c r="A52" s="419"/>
      <c r="B52" s="419"/>
      <c r="F52" s="413"/>
    </row>
    <row r="53" spans="1:6" x14ac:dyDescent="0.25">
      <c r="A53" s="419"/>
      <c r="B53" s="419"/>
      <c r="F53" s="413"/>
    </row>
    <row r="54" spans="1:6" x14ac:dyDescent="0.25">
      <c r="A54" s="419"/>
      <c r="B54" s="419"/>
      <c r="F54" s="413"/>
    </row>
    <row r="55" spans="1:6" x14ac:dyDescent="0.25">
      <c r="A55" s="419"/>
      <c r="B55" s="419"/>
      <c r="F55" s="413"/>
    </row>
    <row r="56" spans="1:6" x14ac:dyDescent="0.25">
      <c r="A56" s="419"/>
      <c r="B56" s="419"/>
      <c r="F56" s="413"/>
    </row>
    <row r="57" spans="1:6" x14ac:dyDescent="0.25">
      <c r="A57" s="419"/>
      <c r="B57" s="419"/>
      <c r="F57" s="413"/>
    </row>
    <row r="58" spans="1:6" x14ac:dyDescent="0.25">
      <c r="A58" s="419"/>
      <c r="B58" s="419"/>
      <c r="F58" s="413"/>
    </row>
    <row r="59" spans="1:6" x14ac:dyDescent="0.25">
      <c r="A59" s="419"/>
      <c r="B59" s="419"/>
      <c r="F59" s="413"/>
    </row>
    <row r="60" spans="1:6" x14ac:dyDescent="0.25">
      <c r="A60" s="419"/>
      <c r="B60" s="419"/>
      <c r="F60" s="413"/>
    </row>
    <row r="61" spans="1:6" x14ac:dyDescent="0.25">
      <c r="A61" s="419"/>
      <c r="B61" s="419"/>
      <c r="F61" s="413"/>
    </row>
    <row r="62" spans="1:6" x14ac:dyDescent="0.25">
      <c r="A62" s="419"/>
      <c r="B62" s="419"/>
      <c r="F62" s="413"/>
    </row>
    <row r="63" spans="1:6" x14ac:dyDescent="0.25">
      <c r="A63" s="419"/>
      <c r="B63" s="419"/>
      <c r="F63" s="413"/>
    </row>
    <row r="64" spans="1:6" x14ac:dyDescent="0.25">
      <c r="A64" s="419"/>
      <c r="B64" s="419"/>
      <c r="F64" s="413"/>
    </row>
    <row r="65" spans="1:6" x14ac:dyDescent="0.25">
      <c r="A65" s="419"/>
      <c r="B65" s="419"/>
      <c r="F65" s="413"/>
    </row>
  </sheetData>
  <mergeCells count="15">
    <mergeCell ref="A23:C23"/>
    <mergeCell ref="J6:M6"/>
    <mergeCell ref="A2:T2"/>
    <mergeCell ref="A3:T3"/>
    <mergeCell ref="A5:A7"/>
    <mergeCell ref="B5:B7"/>
    <mergeCell ref="C5:C7"/>
    <mergeCell ref="F5:G6"/>
    <mergeCell ref="H5:H7"/>
    <mergeCell ref="I5:R5"/>
    <mergeCell ref="T5:T7"/>
    <mergeCell ref="D5:D7"/>
    <mergeCell ref="I6:I7"/>
    <mergeCell ref="S5:S7"/>
    <mergeCell ref="E5:E7"/>
  </mergeCells>
  <pageMargins left="0.78" right="0.2" top="0.75" bottom="0.37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3" sqref="H23"/>
    </sheetView>
  </sheetViews>
  <sheetFormatPr defaultRowHeight="15" x14ac:dyDescent="0.25"/>
  <cols>
    <col min="2" max="2" width="27.7109375" customWidth="1"/>
    <col min="3" max="3" width="12" customWidth="1"/>
    <col min="4" max="4" width="17.42578125" customWidth="1"/>
    <col min="5" max="5" width="15.85546875" customWidth="1"/>
    <col min="6" max="6" width="13.42578125" customWidth="1"/>
    <col min="7" max="7" width="14" customWidth="1"/>
    <col min="8" max="8" width="11.85546875" customWidth="1"/>
  </cols>
  <sheetData>
    <row r="1" spans="1:8" x14ac:dyDescent="0.25">
      <c r="B1" s="539" t="s">
        <v>278</v>
      </c>
      <c r="C1" s="539"/>
      <c r="D1" s="539"/>
      <c r="E1" s="539"/>
      <c r="F1" s="539"/>
    </row>
    <row r="3" spans="1:8" x14ac:dyDescent="0.25">
      <c r="A3" s="15" t="s">
        <v>235</v>
      </c>
    </row>
    <row r="4" spans="1:8" x14ac:dyDescent="0.25">
      <c r="A4" s="536" t="s">
        <v>0</v>
      </c>
      <c r="B4" s="485" t="s">
        <v>191</v>
      </c>
      <c r="C4" s="536" t="s">
        <v>229</v>
      </c>
      <c r="D4" s="536" t="s">
        <v>233</v>
      </c>
      <c r="E4" s="536" t="s">
        <v>234</v>
      </c>
      <c r="F4" s="536" t="s">
        <v>230</v>
      </c>
      <c r="G4" s="486" t="s">
        <v>231</v>
      </c>
      <c r="H4" s="534" t="s">
        <v>236</v>
      </c>
    </row>
    <row r="5" spans="1:8" x14ac:dyDescent="0.25">
      <c r="A5" s="537"/>
      <c r="B5" s="485"/>
      <c r="C5" s="537"/>
      <c r="D5" s="537"/>
      <c r="E5" s="537"/>
      <c r="F5" s="537"/>
      <c r="G5" s="486"/>
      <c r="H5" s="534"/>
    </row>
    <row r="6" spans="1:8" ht="11.25" customHeight="1" x14ac:dyDescent="0.25">
      <c r="A6" s="538"/>
      <c r="B6" s="485"/>
      <c r="C6" s="538"/>
      <c r="D6" s="538"/>
      <c r="E6" s="538"/>
      <c r="F6" s="538"/>
      <c r="G6" s="486"/>
      <c r="H6" s="534"/>
    </row>
    <row r="7" spans="1:8" ht="21.75" customHeight="1" x14ac:dyDescent="0.25">
      <c r="A7" s="24">
        <v>1</v>
      </c>
      <c r="B7" s="32" t="s">
        <v>185</v>
      </c>
      <c r="C7" s="119"/>
      <c r="D7" s="119"/>
      <c r="E7" s="119"/>
      <c r="F7" s="119"/>
      <c r="G7" s="119"/>
      <c r="H7" s="24"/>
    </row>
    <row r="8" spans="1:8" ht="24.75" customHeight="1" x14ac:dyDescent="0.25">
      <c r="A8" s="24">
        <v>2</v>
      </c>
      <c r="B8" s="32" t="s">
        <v>184</v>
      </c>
      <c r="C8" s="119"/>
      <c r="D8" s="119"/>
      <c r="E8" s="119"/>
      <c r="F8" s="119"/>
      <c r="G8" s="119"/>
      <c r="H8" s="120"/>
    </row>
    <row r="9" spans="1:8" ht="25.5" customHeight="1" x14ac:dyDescent="0.25">
      <c r="A9" s="24">
        <v>3</v>
      </c>
      <c r="B9" s="32" t="s">
        <v>183</v>
      </c>
      <c r="C9" s="119"/>
      <c r="D9" s="119"/>
      <c r="E9" s="119"/>
      <c r="F9" s="119"/>
      <c r="G9" s="119"/>
      <c r="H9" s="29"/>
    </row>
    <row r="10" spans="1:8" ht="29.25" customHeight="1" x14ac:dyDescent="0.25">
      <c r="A10" s="24">
        <v>4</v>
      </c>
      <c r="B10" s="32" t="s">
        <v>190</v>
      </c>
      <c r="C10" s="119"/>
      <c r="D10" s="119"/>
      <c r="E10" s="119"/>
      <c r="F10" s="119"/>
      <c r="G10" s="119"/>
      <c r="H10" s="24"/>
    </row>
    <row r="11" spans="1:8" ht="27.75" customHeight="1" x14ac:dyDescent="0.25">
      <c r="A11" s="535" t="s">
        <v>232</v>
      </c>
      <c r="B11" s="535"/>
      <c r="C11" s="118"/>
      <c r="D11" s="118"/>
      <c r="E11" s="118"/>
      <c r="F11" s="118"/>
      <c r="G11" s="118"/>
      <c r="H11" s="118"/>
    </row>
  </sheetData>
  <mergeCells count="10">
    <mergeCell ref="B1:F1"/>
    <mergeCell ref="A4:A6"/>
    <mergeCell ref="B4:B6"/>
    <mergeCell ref="C4:C6"/>
    <mergeCell ref="F4:F6"/>
    <mergeCell ref="H4:H6"/>
    <mergeCell ref="G4:G6"/>
    <mergeCell ref="A11:B11"/>
    <mergeCell ref="D4:D6"/>
    <mergeCell ref="E4:E6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T13" sqref="T13"/>
    </sheetView>
  </sheetViews>
  <sheetFormatPr defaultRowHeight="15" x14ac:dyDescent="0.25"/>
  <cols>
    <col min="1" max="1" width="6.85546875" customWidth="1"/>
    <col min="2" max="2" width="21.85546875" customWidth="1"/>
    <col min="3" max="3" width="9.140625" customWidth="1"/>
    <col min="4" max="4" width="11.140625" customWidth="1"/>
    <col min="5" max="5" width="12" customWidth="1"/>
    <col min="6" max="6" width="10.42578125" customWidth="1"/>
    <col min="7" max="7" width="8.5703125" customWidth="1"/>
    <col min="8" max="8" width="10.7109375" customWidth="1"/>
    <col min="9" max="9" width="8.7109375" customWidth="1"/>
    <col min="10" max="11" width="9.28515625" customWidth="1"/>
    <col min="12" max="12" width="9.140625" customWidth="1"/>
    <col min="13" max="13" width="9.85546875" customWidth="1"/>
    <col min="14" max="14" width="9.7109375" customWidth="1"/>
    <col min="15" max="15" width="10.42578125" customWidth="1"/>
    <col min="16" max="16" width="14.28515625" customWidth="1"/>
    <col min="17" max="17" width="11.85546875" customWidth="1"/>
  </cols>
  <sheetData>
    <row r="1" spans="1:16" x14ac:dyDescent="0.25">
      <c r="B1" s="539" t="s">
        <v>276</v>
      </c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122"/>
      <c r="N1" s="122"/>
      <c r="O1" s="144"/>
    </row>
    <row r="3" spans="1:16" x14ac:dyDescent="0.25">
      <c r="A3" s="15" t="s">
        <v>235</v>
      </c>
    </row>
    <row r="4" spans="1:16" ht="15" customHeight="1" x14ac:dyDescent="0.25">
      <c r="A4" s="536" t="s">
        <v>0</v>
      </c>
      <c r="B4" s="485" t="s">
        <v>191</v>
      </c>
      <c r="C4" s="536" t="s">
        <v>229</v>
      </c>
      <c r="D4" s="536" t="s">
        <v>233</v>
      </c>
      <c r="E4" s="536" t="s">
        <v>234</v>
      </c>
      <c r="F4" s="486" t="s">
        <v>274</v>
      </c>
      <c r="G4" s="486"/>
      <c r="H4" s="543" t="s">
        <v>273</v>
      </c>
      <c r="I4" s="544"/>
      <c r="J4" s="543" t="s">
        <v>234</v>
      </c>
      <c r="K4" s="544"/>
      <c r="L4" s="540" t="s">
        <v>275</v>
      </c>
      <c r="M4" s="541"/>
      <c r="N4" s="541"/>
      <c r="O4" s="542"/>
      <c r="P4" s="534" t="s">
        <v>269</v>
      </c>
    </row>
    <row r="5" spans="1:16" ht="36.75" customHeight="1" x14ac:dyDescent="0.25">
      <c r="A5" s="537"/>
      <c r="B5" s="485"/>
      <c r="C5" s="537"/>
      <c r="D5" s="537"/>
      <c r="E5" s="537"/>
      <c r="F5" s="486"/>
      <c r="G5" s="486"/>
      <c r="H5" s="545"/>
      <c r="I5" s="546"/>
      <c r="J5" s="545"/>
      <c r="K5" s="546"/>
      <c r="L5" s="536" t="s">
        <v>270</v>
      </c>
      <c r="M5" s="536" t="s">
        <v>268</v>
      </c>
      <c r="N5" s="536" t="s">
        <v>271</v>
      </c>
      <c r="O5" s="536" t="s">
        <v>279</v>
      </c>
      <c r="P5" s="534"/>
    </row>
    <row r="6" spans="1:16" ht="18.75" customHeight="1" x14ac:dyDescent="0.25">
      <c r="A6" s="538"/>
      <c r="B6" s="485"/>
      <c r="C6" s="538"/>
      <c r="D6" s="538"/>
      <c r="E6" s="538"/>
      <c r="F6" s="140" t="s">
        <v>266</v>
      </c>
      <c r="G6" s="143" t="s">
        <v>267</v>
      </c>
      <c r="H6" s="140" t="s">
        <v>266</v>
      </c>
      <c r="I6" s="143" t="s">
        <v>267</v>
      </c>
      <c r="J6" s="140" t="s">
        <v>266</v>
      </c>
      <c r="K6" s="143" t="s">
        <v>267</v>
      </c>
      <c r="L6" s="538"/>
      <c r="M6" s="538"/>
      <c r="N6" s="538"/>
      <c r="O6" s="538"/>
      <c r="P6" s="534"/>
    </row>
    <row r="7" spans="1:16" ht="20.25" customHeight="1" x14ac:dyDescent="0.25">
      <c r="A7" s="24">
        <v>1</v>
      </c>
      <c r="B7" s="32" t="s">
        <v>185</v>
      </c>
      <c r="C7" s="119">
        <f>විස්තරාත්මක!H108+විස්තරාත්මක!I108+විස්තරාත්මක!J108+විස්තරාත්මක!K108+විස්තරාත්මක!L108+විස්තරාත්මක!M108+විස්තරාත්මක!N108+විස්තරාත්මක!O108+විස්තරාත්මක!P108+විස්තරාත්මක!Q108</f>
        <v>0</v>
      </c>
      <c r="D7" s="119"/>
      <c r="E7" s="119"/>
      <c r="F7" s="141"/>
      <c r="G7" s="141"/>
      <c r="H7" s="119"/>
      <c r="I7" s="119"/>
      <c r="J7" s="119"/>
      <c r="K7" s="119"/>
      <c r="L7" s="119"/>
      <c r="M7" s="119"/>
      <c r="N7" s="119"/>
      <c r="O7" s="119"/>
      <c r="P7" s="137"/>
    </row>
    <row r="8" spans="1:16" ht="17.25" customHeight="1" x14ac:dyDescent="0.25">
      <c r="A8" s="24">
        <v>2</v>
      </c>
      <c r="B8" s="32" t="s">
        <v>184</v>
      </c>
      <c r="C8" s="119">
        <f>විස්තරාත්මක!H121+විස්තරාත්මක!I121+විස්තරාත්මක!J121+විස්තරාත්මක!K121+විස්තරාත්මක!L121+විස්තරාත්මක!M121+විස්තරාත්මක!N121+විස්තරාත්මක!O121+විස්තරාත්මක!P121+විස්තරාත්මක!Q121</f>
        <v>0</v>
      </c>
      <c r="D8" s="119"/>
      <c r="E8" s="119"/>
      <c r="F8" s="141"/>
      <c r="G8" s="141"/>
      <c r="H8" s="119"/>
      <c r="I8" s="119"/>
      <c r="J8" s="146"/>
      <c r="K8" s="119"/>
      <c r="L8" s="119"/>
      <c r="M8" s="119"/>
      <c r="N8" s="119"/>
      <c r="O8" s="119"/>
      <c r="P8" s="138"/>
    </row>
    <row r="9" spans="1:16" ht="21" customHeight="1" x14ac:dyDescent="0.25">
      <c r="A9" s="24">
        <v>3</v>
      </c>
      <c r="B9" s="32" t="s">
        <v>183</v>
      </c>
      <c r="C9" s="119">
        <f>විස්තරාත්මක!H129+විස්තරාත්මක!I129+විස්තරාත්මක!J129+විස්තරාත්මක!K129+විස්තරාත්මක!L129+විස්තරාත්මක!M129+විස්තරාත්මක!N129+විස්තරාත්මක!O129+විස්තරාත්මක!P129+විස්තරාත්මක!Q129</f>
        <v>0</v>
      </c>
      <c r="D9" s="119"/>
      <c r="E9" s="119"/>
      <c r="F9" s="141"/>
      <c r="G9" s="141"/>
      <c r="H9" s="119"/>
      <c r="I9" s="119"/>
      <c r="J9" s="141"/>
      <c r="K9" s="119"/>
      <c r="L9" s="119"/>
      <c r="M9" s="119"/>
      <c r="N9" s="119"/>
      <c r="O9" s="119"/>
      <c r="P9" s="138"/>
    </row>
    <row r="10" spans="1:16" ht="29.25" customHeight="1" x14ac:dyDescent="0.25">
      <c r="A10" s="24">
        <v>4</v>
      </c>
      <c r="B10" s="32" t="s">
        <v>190</v>
      </c>
      <c r="C10" s="119">
        <f>විස්තරාත්මක!H147+විස්තරාත්මක!I147+විස්තරාත්මක!J147+විස්තරාත්මක!K147+විස්තරාත්මක!L147+විස්තරාත්මක!M147+විස්තරාත්මක!N147+විස්තරාත්මක!O147+විස්තරාත්මක!P147+විස්තරාත්මක!Q147</f>
        <v>0</v>
      </c>
      <c r="D10" s="119"/>
      <c r="E10" s="119"/>
      <c r="F10" s="141"/>
      <c r="G10" s="141"/>
      <c r="H10" s="119"/>
      <c r="I10" s="119"/>
      <c r="J10" s="119"/>
      <c r="K10" s="119"/>
      <c r="L10" s="119"/>
      <c r="M10" s="119"/>
      <c r="N10" s="119"/>
      <c r="O10" s="119"/>
      <c r="P10" s="137"/>
    </row>
    <row r="11" spans="1:16" ht="27.75" customHeight="1" x14ac:dyDescent="0.25">
      <c r="A11" s="535" t="s">
        <v>232</v>
      </c>
      <c r="B11" s="535"/>
      <c r="C11" s="118">
        <f>SUM(C7:C10)</f>
        <v>0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6" spans="1:16" ht="15" customHeight="1" x14ac:dyDescent="0.25"/>
  </sheetData>
  <mergeCells count="16">
    <mergeCell ref="B1:L1"/>
    <mergeCell ref="O5:O6"/>
    <mergeCell ref="L4:O4"/>
    <mergeCell ref="P4:P6"/>
    <mergeCell ref="A11:B11"/>
    <mergeCell ref="J4:K5"/>
    <mergeCell ref="A4:A6"/>
    <mergeCell ref="B4:B6"/>
    <mergeCell ref="C4:C6"/>
    <mergeCell ref="D4:D6"/>
    <mergeCell ref="H4:I5"/>
    <mergeCell ref="F4:G5"/>
    <mergeCell ref="E4:E6"/>
    <mergeCell ref="L5:L6"/>
    <mergeCell ref="M5:M6"/>
    <mergeCell ref="N5:N6"/>
  </mergeCells>
  <pageMargins left="0.23" right="0.31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9" sqref="D9"/>
    </sheetView>
  </sheetViews>
  <sheetFormatPr defaultRowHeight="15" x14ac:dyDescent="0.25"/>
  <cols>
    <col min="1" max="1" width="3.85546875" customWidth="1"/>
    <col min="3" max="3" width="12" customWidth="1"/>
    <col min="4" max="4" width="41.5703125" customWidth="1"/>
    <col min="5" max="5" width="12.7109375" style="33" customWidth="1"/>
    <col min="6" max="6" width="14" customWidth="1"/>
  </cols>
  <sheetData>
    <row r="1" spans="1:6" x14ac:dyDescent="0.25">
      <c r="C1" s="549" t="s">
        <v>290</v>
      </c>
      <c r="D1" s="549"/>
    </row>
    <row r="3" spans="1:6" ht="75" x14ac:dyDescent="0.25">
      <c r="A3" s="173" t="s">
        <v>0</v>
      </c>
      <c r="B3" s="547" t="s">
        <v>287</v>
      </c>
      <c r="C3" s="547"/>
      <c r="D3" s="548"/>
      <c r="E3" s="173" t="s">
        <v>289</v>
      </c>
      <c r="F3" s="174" t="s">
        <v>288</v>
      </c>
    </row>
    <row r="4" spans="1:6" ht="40.5" customHeight="1" x14ac:dyDescent="0.25">
      <c r="A4">
        <v>1</v>
      </c>
      <c r="B4" s="53">
        <v>1326</v>
      </c>
      <c r="C4" s="54" t="s">
        <v>91</v>
      </c>
      <c r="D4" s="171" t="s">
        <v>102</v>
      </c>
      <c r="E4" s="175" t="s">
        <v>286</v>
      </c>
      <c r="F4" s="172">
        <v>792000</v>
      </c>
    </row>
    <row r="5" spans="1:6" ht="31.5" customHeight="1" x14ac:dyDescent="0.25">
      <c r="A5">
        <v>2</v>
      </c>
      <c r="B5" s="61">
        <v>1351</v>
      </c>
      <c r="C5" s="54" t="s">
        <v>214</v>
      </c>
      <c r="D5" s="68" t="s">
        <v>215</v>
      </c>
      <c r="E5" s="150" t="s">
        <v>286</v>
      </c>
      <c r="F5" s="165">
        <v>297000</v>
      </c>
    </row>
    <row r="6" spans="1:6" ht="35.25" customHeight="1" x14ac:dyDescent="0.25">
      <c r="A6">
        <v>3</v>
      </c>
      <c r="B6" s="61">
        <v>1398</v>
      </c>
      <c r="C6" s="75" t="s">
        <v>33</v>
      </c>
      <c r="D6" s="55" t="s">
        <v>241</v>
      </c>
      <c r="E6" s="150" t="s">
        <v>286</v>
      </c>
      <c r="F6" s="165">
        <v>346500</v>
      </c>
    </row>
    <row r="7" spans="1:6" ht="30" customHeight="1" x14ac:dyDescent="0.25">
      <c r="A7">
        <v>4</v>
      </c>
      <c r="B7" s="53">
        <v>1418</v>
      </c>
      <c r="C7" s="124" t="s">
        <v>29</v>
      </c>
      <c r="D7" s="55" t="s">
        <v>244</v>
      </c>
      <c r="E7" s="150" t="s">
        <v>286</v>
      </c>
      <c r="F7" s="165">
        <v>297000</v>
      </c>
    </row>
    <row r="8" spans="1:6" ht="44.25" customHeight="1" x14ac:dyDescent="0.25">
      <c r="A8">
        <v>5</v>
      </c>
      <c r="B8" s="53">
        <v>1418</v>
      </c>
      <c r="C8" s="124" t="s">
        <v>29</v>
      </c>
      <c r="D8" s="55" t="s">
        <v>149</v>
      </c>
      <c r="E8" s="150" t="s">
        <v>286</v>
      </c>
      <c r="F8" s="165">
        <v>297000</v>
      </c>
    </row>
    <row r="9" spans="1:6" ht="41.25" customHeight="1" x14ac:dyDescent="0.25">
      <c r="A9">
        <v>6</v>
      </c>
      <c r="B9" s="61">
        <v>1420</v>
      </c>
      <c r="C9" s="124" t="s">
        <v>27</v>
      </c>
      <c r="D9" s="55" t="s">
        <v>150</v>
      </c>
      <c r="E9" s="150" t="s">
        <v>286</v>
      </c>
      <c r="F9" s="165">
        <v>495000</v>
      </c>
    </row>
    <row r="10" spans="1:6" ht="33.75" customHeight="1" x14ac:dyDescent="0.25">
      <c r="A10">
        <v>7</v>
      </c>
      <c r="B10" s="61">
        <v>1423</v>
      </c>
      <c r="C10" s="75" t="s">
        <v>69</v>
      </c>
      <c r="D10" s="55" t="s">
        <v>246</v>
      </c>
      <c r="E10" s="150" t="s">
        <v>286</v>
      </c>
      <c r="F10" s="165">
        <v>594000</v>
      </c>
    </row>
    <row r="11" spans="1:6" ht="45" customHeight="1" x14ac:dyDescent="0.25">
      <c r="A11">
        <v>8</v>
      </c>
      <c r="B11" s="61">
        <v>1336</v>
      </c>
      <c r="C11" s="170" t="s">
        <v>63</v>
      </c>
      <c r="D11" s="55" t="s">
        <v>94</v>
      </c>
      <c r="E11" s="150" t="s">
        <v>286</v>
      </c>
      <c r="F11" s="165">
        <v>891000</v>
      </c>
    </row>
    <row r="12" spans="1:6" ht="41.25" customHeight="1" x14ac:dyDescent="0.25">
      <c r="A12">
        <v>9</v>
      </c>
      <c r="B12" s="61">
        <v>1402</v>
      </c>
      <c r="C12" s="75" t="s">
        <v>67</v>
      </c>
      <c r="D12" s="55" t="s">
        <v>172</v>
      </c>
      <c r="E12" s="150" t="s">
        <v>266</v>
      </c>
      <c r="F12" s="165">
        <v>990000</v>
      </c>
    </row>
    <row r="13" spans="1:6" ht="51.75" customHeight="1" x14ac:dyDescent="0.25">
      <c r="A13">
        <v>10</v>
      </c>
      <c r="B13" s="61">
        <v>1420</v>
      </c>
      <c r="C13" s="176" t="s">
        <v>27</v>
      </c>
      <c r="D13" s="55" t="s">
        <v>167</v>
      </c>
      <c r="E13" s="150" t="s">
        <v>266</v>
      </c>
      <c r="F13" s="165">
        <v>495000</v>
      </c>
    </row>
    <row r="14" spans="1:6" ht="37.5" customHeight="1" x14ac:dyDescent="0.25">
      <c r="A14">
        <v>11</v>
      </c>
      <c r="B14" s="61">
        <v>1424</v>
      </c>
      <c r="C14" s="54" t="s">
        <v>70</v>
      </c>
      <c r="D14" s="55" t="s">
        <v>161</v>
      </c>
      <c r="E14" s="150" t="s">
        <v>266</v>
      </c>
      <c r="F14" s="165">
        <v>990000</v>
      </c>
    </row>
    <row r="15" spans="1:6" ht="28.5" customHeight="1" x14ac:dyDescent="0.25">
      <c r="A15">
        <v>12</v>
      </c>
      <c r="B15" s="61">
        <v>1398</v>
      </c>
      <c r="C15" s="170" t="s">
        <v>33</v>
      </c>
      <c r="D15" s="55" t="s">
        <v>265</v>
      </c>
      <c r="E15" s="150" t="s">
        <v>266</v>
      </c>
      <c r="F15" s="165">
        <v>49500</v>
      </c>
    </row>
    <row r="16" spans="1:6" ht="32.25" customHeight="1" x14ac:dyDescent="0.25">
      <c r="A16">
        <v>13</v>
      </c>
      <c r="B16" s="61">
        <v>1329</v>
      </c>
      <c r="C16" s="54" t="s">
        <v>90</v>
      </c>
      <c r="D16" s="55" t="s">
        <v>156</v>
      </c>
      <c r="E16" s="150" t="s">
        <v>266</v>
      </c>
      <c r="F16" s="165">
        <v>990000</v>
      </c>
    </row>
    <row r="17" spans="1:6" ht="39" customHeight="1" x14ac:dyDescent="0.25">
      <c r="A17">
        <v>14</v>
      </c>
      <c r="B17" s="61">
        <v>1335</v>
      </c>
      <c r="C17" s="75" t="s">
        <v>30</v>
      </c>
      <c r="D17" s="55" t="s">
        <v>238</v>
      </c>
      <c r="E17" s="150" t="s">
        <v>266</v>
      </c>
      <c r="F17" s="165">
        <v>495000</v>
      </c>
    </row>
    <row r="18" spans="1:6" ht="25.5" x14ac:dyDescent="0.25">
      <c r="A18">
        <v>15</v>
      </c>
      <c r="B18" s="61">
        <v>1423</v>
      </c>
      <c r="C18" s="75" t="s">
        <v>69</v>
      </c>
      <c r="D18" s="55" t="s">
        <v>247</v>
      </c>
      <c r="E18" s="150" t="s">
        <v>266</v>
      </c>
      <c r="F18" s="165">
        <v>396000</v>
      </c>
    </row>
    <row r="21" spans="1:6" x14ac:dyDescent="0.25">
      <c r="B21" t="s">
        <v>291</v>
      </c>
    </row>
  </sheetData>
  <mergeCells count="2">
    <mergeCell ref="B3:D3"/>
    <mergeCell ref="C1:D1"/>
  </mergeCells>
  <pageMargins left="0.45" right="0.31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9"/>
  <sheetViews>
    <sheetView topLeftCell="A12" workbookViewId="0">
      <selection activeCell="AF88" sqref="AF88"/>
    </sheetView>
  </sheetViews>
  <sheetFormatPr defaultRowHeight="15" x14ac:dyDescent="0.25"/>
  <cols>
    <col min="1" max="1" width="5.28515625" style="33" customWidth="1"/>
    <col min="2" max="2" width="27.85546875" hidden="1" customWidth="1"/>
    <col min="3" max="3" width="10.5703125" style="217" hidden="1" customWidth="1"/>
    <col min="4" max="4" width="6.5703125" hidden="1" customWidth="1"/>
    <col min="5" max="5" width="5.28515625" style="116" hidden="1" customWidth="1"/>
    <col min="6" max="6" width="8.5703125" style="166" customWidth="1"/>
    <col min="7" max="7" width="12.140625" style="185" customWidth="1"/>
    <col min="8" max="8" width="35.85546875" customWidth="1"/>
    <col min="9" max="9" width="7.140625" hidden="1" customWidth="1"/>
    <col min="10" max="10" width="6.42578125" hidden="1" customWidth="1"/>
    <col min="11" max="11" width="7.28515625" style="312" customWidth="1"/>
    <col min="12" max="12" width="12.140625" customWidth="1"/>
    <col min="13" max="13" width="14.5703125" style="259" hidden="1" customWidth="1"/>
    <col min="14" max="14" width="10.42578125" hidden="1" customWidth="1"/>
    <col min="15" max="15" width="9.140625" hidden="1" customWidth="1"/>
    <col min="16" max="16" width="5.42578125" style="33" hidden="1" customWidth="1"/>
    <col min="17" max="17" width="4.7109375" style="33" hidden="1" customWidth="1"/>
    <col min="18" max="18" width="4.28515625" style="33" hidden="1" customWidth="1"/>
    <col min="19" max="19" width="3.28515625" style="33" hidden="1" customWidth="1"/>
    <col min="20" max="20" width="6.28515625" customWidth="1"/>
    <col min="21" max="27" width="5" hidden="1" customWidth="1"/>
    <col min="28" max="28" width="2.85546875" style="166" hidden="1" customWidth="1"/>
    <col min="29" max="29" width="5" customWidth="1"/>
    <col min="30" max="33" width="8.85546875" style="212"/>
  </cols>
  <sheetData>
    <row r="1" spans="1:55" ht="15.75" hidden="1" customHeight="1" x14ac:dyDescent="0.25">
      <c r="A1" s="502" t="s">
        <v>453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</row>
    <row r="2" spans="1:55" ht="15.75" hidden="1" customHeight="1" x14ac:dyDescent="0.25">
      <c r="A2" s="502" t="s">
        <v>477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</row>
    <row r="3" spans="1:55" hidden="1" x14ac:dyDescent="0.25">
      <c r="A3" s="180" t="s">
        <v>222</v>
      </c>
      <c r="B3" s="180"/>
      <c r="C3" s="271"/>
      <c r="D3" s="180"/>
      <c r="E3" s="180"/>
      <c r="F3" s="197"/>
      <c r="G3" s="182"/>
      <c r="H3" s="148"/>
      <c r="I3" s="148"/>
      <c r="J3" s="148"/>
      <c r="Z3" s="33"/>
      <c r="AA3" s="33"/>
    </row>
    <row r="4" spans="1:55" ht="14.45" hidden="1" customHeight="1" x14ac:dyDescent="0.25">
      <c r="A4" s="496" t="s">
        <v>223</v>
      </c>
      <c r="B4" s="495" t="s">
        <v>225</v>
      </c>
      <c r="C4" s="496" t="s">
        <v>280</v>
      </c>
      <c r="D4" s="496"/>
      <c r="E4" s="495" t="s">
        <v>224</v>
      </c>
      <c r="F4" s="299" t="s">
        <v>191</v>
      </c>
      <c r="G4" s="299"/>
      <c r="H4" s="299"/>
      <c r="I4" s="299"/>
      <c r="J4" s="496" t="s">
        <v>469</v>
      </c>
      <c r="K4" s="496" t="s">
        <v>284</v>
      </c>
      <c r="L4" s="496"/>
      <c r="M4" s="504" t="s">
        <v>470</v>
      </c>
      <c r="N4" s="496" t="s">
        <v>471</v>
      </c>
      <c r="O4" s="496" t="s">
        <v>523</v>
      </c>
      <c r="P4" s="494" t="s">
        <v>227</v>
      </c>
      <c r="Q4" s="494"/>
      <c r="R4" s="494"/>
      <c r="S4" s="494"/>
      <c r="T4" s="494"/>
      <c r="U4" s="494"/>
      <c r="V4" s="494"/>
      <c r="W4" s="494"/>
      <c r="X4" s="494"/>
      <c r="Y4" s="494"/>
      <c r="Z4" s="496" t="s">
        <v>226</v>
      </c>
      <c r="AA4" s="496" t="s">
        <v>472</v>
      </c>
      <c r="AB4" s="554" t="s">
        <v>282</v>
      </c>
    </row>
    <row r="5" spans="1:55" ht="21.6" hidden="1" customHeight="1" x14ac:dyDescent="0.25">
      <c r="A5" s="496"/>
      <c r="B5" s="495"/>
      <c r="C5" s="496"/>
      <c r="D5" s="496"/>
      <c r="E5" s="495"/>
      <c r="F5" s="299"/>
      <c r="G5" s="299"/>
      <c r="H5" s="299"/>
      <c r="I5" s="299"/>
      <c r="J5" s="496"/>
      <c r="K5" s="496"/>
      <c r="L5" s="496"/>
      <c r="M5" s="505"/>
      <c r="N5" s="496"/>
      <c r="O5" s="496"/>
      <c r="P5" s="494" t="s">
        <v>563</v>
      </c>
      <c r="Q5" s="494" t="s">
        <v>562</v>
      </c>
      <c r="R5" s="494"/>
      <c r="S5" s="494"/>
      <c r="T5" s="494"/>
      <c r="U5" s="298" t="s">
        <v>198</v>
      </c>
      <c r="V5" s="298" t="s">
        <v>199</v>
      </c>
      <c r="W5" s="298" t="s">
        <v>200</v>
      </c>
      <c r="X5" s="298" t="s">
        <v>201</v>
      </c>
      <c r="Y5" s="298" t="s">
        <v>202</v>
      </c>
      <c r="Z5" s="496"/>
      <c r="AA5" s="496"/>
      <c r="AB5" s="554"/>
    </row>
    <row r="6" spans="1:55" ht="15" hidden="1" customHeight="1" x14ac:dyDescent="0.25">
      <c r="A6" s="496"/>
      <c r="B6" s="495"/>
      <c r="C6" s="299" t="s">
        <v>468</v>
      </c>
      <c r="D6" s="299" t="s">
        <v>467</v>
      </c>
      <c r="E6" s="495"/>
      <c r="F6" s="299"/>
      <c r="G6" s="299"/>
      <c r="H6" s="299"/>
      <c r="I6" s="299"/>
      <c r="J6" s="496"/>
      <c r="K6" s="496"/>
      <c r="L6" s="496"/>
      <c r="M6" s="505"/>
      <c r="N6" s="496"/>
      <c r="O6" s="496"/>
      <c r="P6" s="494"/>
      <c r="Q6" s="494" t="s">
        <v>473</v>
      </c>
      <c r="R6" s="494" t="s">
        <v>474</v>
      </c>
      <c r="S6" s="494" t="s">
        <v>475</v>
      </c>
      <c r="T6" s="494" t="s">
        <v>476</v>
      </c>
      <c r="U6" s="500" t="s">
        <v>524</v>
      </c>
      <c r="V6" s="500" t="s">
        <v>525</v>
      </c>
      <c r="W6" s="500" t="s">
        <v>526</v>
      </c>
      <c r="X6" s="500" t="s">
        <v>527</v>
      </c>
      <c r="Y6" s="552">
        <v>1</v>
      </c>
      <c r="Z6" s="496"/>
      <c r="AA6" s="496"/>
      <c r="AB6" s="554"/>
    </row>
    <row r="7" spans="1:55" ht="59.45" hidden="1" customHeight="1" x14ac:dyDescent="0.25">
      <c r="A7" s="496"/>
      <c r="B7" s="495"/>
      <c r="C7" s="299"/>
      <c r="D7" s="299"/>
      <c r="E7" s="495"/>
      <c r="F7" s="299"/>
      <c r="G7" s="299"/>
      <c r="H7" s="299"/>
      <c r="I7" s="299"/>
      <c r="J7" s="496"/>
      <c r="K7" s="313" t="s">
        <v>465</v>
      </c>
      <c r="L7" s="299" t="s">
        <v>466</v>
      </c>
      <c r="M7" s="506"/>
      <c r="N7" s="496"/>
      <c r="O7" s="496"/>
      <c r="P7" s="494"/>
      <c r="Q7" s="494"/>
      <c r="R7" s="494"/>
      <c r="S7" s="494"/>
      <c r="T7" s="494"/>
      <c r="U7" s="501"/>
      <c r="V7" s="501"/>
      <c r="W7" s="501"/>
      <c r="X7" s="501"/>
      <c r="Y7" s="553"/>
      <c r="Z7" s="496"/>
      <c r="AA7" s="496"/>
      <c r="AB7" s="554"/>
    </row>
    <row r="8" spans="1:55" s="214" customFormat="1" ht="38.450000000000003" hidden="1" customHeight="1" x14ac:dyDescent="0.25">
      <c r="A8" s="248">
        <v>1</v>
      </c>
      <c r="B8" s="249"/>
      <c r="C8" s="247"/>
      <c r="D8" s="247"/>
      <c r="E8" s="252" t="s">
        <v>454</v>
      </c>
      <c r="F8" s="247"/>
      <c r="G8" s="247"/>
      <c r="H8" s="247"/>
      <c r="I8" s="247"/>
      <c r="J8" s="247"/>
      <c r="K8" s="314"/>
      <c r="L8" s="247"/>
      <c r="M8" s="260"/>
      <c r="N8" s="247"/>
      <c r="O8" s="247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47"/>
      <c r="AA8" s="247"/>
      <c r="AB8" s="248"/>
      <c r="AD8" s="223"/>
      <c r="AE8" s="223"/>
      <c r="AF8" s="223"/>
      <c r="AG8" s="223"/>
    </row>
    <row r="9" spans="1:55" s="116" customFormat="1" ht="22.5" hidden="1" customHeight="1" x14ac:dyDescent="0.25">
      <c r="A9" s="512" t="s">
        <v>334</v>
      </c>
      <c r="B9" s="512"/>
      <c r="C9" s="278"/>
      <c r="D9" s="301"/>
      <c r="E9" s="301"/>
      <c r="F9" s="301"/>
      <c r="G9" s="301"/>
      <c r="H9" s="301"/>
      <c r="I9" s="179"/>
      <c r="J9" s="179" t="s">
        <v>272</v>
      </c>
      <c r="K9" s="315" t="s">
        <v>272</v>
      </c>
      <c r="L9" s="179"/>
      <c r="M9" s="261" t="s">
        <v>272</v>
      </c>
      <c r="N9" s="179" t="s">
        <v>272</v>
      </c>
      <c r="O9" s="179" t="s">
        <v>272</v>
      </c>
      <c r="P9" s="179" t="s">
        <v>272</v>
      </c>
      <c r="Q9" s="179"/>
      <c r="R9" s="179"/>
      <c r="S9" s="179" t="s">
        <v>272</v>
      </c>
      <c r="T9" s="179" t="s">
        <v>272</v>
      </c>
      <c r="U9" s="179" t="s">
        <v>272</v>
      </c>
      <c r="V9" s="179" t="s">
        <v>272</v>
      </c>
      <c r="W9" s="179" t="s">
        <v>272</v>
      </c>
      <c r="X9" s="179" t="s">
        <v>272</v>
      </c>
      <c r="Y9" s="179" t="s">
        <v>272</v>
      </c>
      <c r="Z9" s="179" t="s">
        <v>272</v>
      </c>
      <c r="AA9" s="179"/>
      <c r="AB9" s="139"/>
      <c r="AC9" s="219"/>
      <c r="AD9" s="219"/>
      <c r="AE9" s="213"/>
      <c r="AF9" s="219"/>
      <c r="AG9" s="220"/>
      <c r="AH9" s="221"/>
      <c r="AI9" s="222"/>
      <c r="AJ9" s="222"/>
      <c r="AK9" s="220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</row>
    <row r="10" spans="1:55" s="214" customFormat="1" ht="42.6" hidden="1" customHeight="1" x14ac:dyDescent="0.25">
      <c r="A10" s="251">
        <v>2</v>
      </c>
      <c r="B10" s="249"/>
      <c r="C10" s="247"/>
      <c r="D10" s="247"/>
      <c r="E10" s="252" t="s">
        <v>455</v>
      </c>
      <c r="F10" s="247"/>
      <c r="G10" s="247"/>
      <c r="H10" s="247"/>
      <c r="I10" s="247"/>
      <c r="J10" s="247"/>
      <c r="K10" s="314"/>
      <c r="L10" s="247"/>
      <c r="M10" s="260"/>
      <c r="N10" s="247"/>
      <c r="O10" s="247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47"/>
      <c r="AA10" s="247"/>
      <c r="AB10" s="248"/>
      <c r="AD10" s="223"/>
      <c r="AE10" s="223"/>
      <c r="AF10" s="223"/>
      <c r="AG10" s="223"/>
    </row>
    <row r="11" spans="1:55" s="116" customFormat="1" ht="22.5" hidden="1" customHeight="1" x14ac:dyDescent="0.25">
      <c r="A11" s="512" t="s">
        <v>334</v>
      </c>
      <c r="B11" s="512"/>
      <c r="C11" s="278"/>
      <c r="D11" s="301"/>
      <c r="E11" s="301"/>
      <c r="F11" s="301"/>
      <c r="G11" s="301"/>
      <c r="H11" s="301"/>
      <c r="I11" s="179"/>
      <c r="J11" s="179" t="s">
        <v>272</v>
      </c>
      <c r="K11" s="315" t="s">
        <v>272</v>
      </c>
      <c r="L11" s="179"/>
      <c r="M11" s="261" t="s">
        <v>272</v>
      </c>
      <c r="N11" s="179" t="s">
        <v>272</v>
      </c>
      <c r="O11" s="179" t="s">
        <v>272</v>
      </c>
      <c r="P11" s="179" t="s">
        <v>272</v>
      </c>
      <c r="Q11" s="179"/>
      <c r="R11" s="179"/>
      <c r="S11" s="179" t="s">
        <v>272</v>
      </c>
      <c r="T11" s="179" t="s">
        <v>272</v>
      </c>
      <c r="U11" s="179" t="s">
        <v>272</v>
      </c>
      <c r="V11" s="179" t="s">
        <v>272</v>
      </c>
      <c r="W11" s="179" t="s">
        <v>272</v>
      </c>
      <c r="X11" s="179" t="s">
        <v>272</v>
      </c>
      <c r="Y11" s="179" t="s">
        <v>272</v>
      </c>
      <c r="Z11" s="179" t="s">
        <v>272</v>
      </c>
      <c r="AA11" s="179"/>
      <c r="AB11" s="139"/>
      <c r="AC11" s="219"/>
      <c r="AD11" s="219"/>
      <c r="AE11" s="213"/>
      <c r="AF11" s="219"/>
      <c r="AG11" s="220"/>
      <c r="AH11" s="221"/>
      <c r="AI11" s="222"/>
      <c r="AJ11" s="222"/>
      <c r="AK11" s="220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</row>
    <row r="12" spans="1:55" s="116" customFormat="1" ht="43.15" customHeight="1" x14ac:dyDescent="0.25">
      <c r="A12" s="310"/>
      <c r="B12" s="310"/>
      <c r="C12" s="311"/>
      <c r="D12" s="310"/>
      <c r="E12" s="310"/>
      <c r="F12" s="310"/>
      <c r="G12" s="310"/>
      <c r="H12" s="310" t="s">
        <v>287</v>
      </c>
      <c r="I12" s="179"/>
      <c r="J12" s="179"/>
      <c r="K12" s="316" t="s">
        <v>566</v>
      </c>
      <c r="L12" s="309" t="s">
        <v>567</v>
      </c>
      <c r="M12" s="261"/>
      <c r="N12" s="179"/>
      <c r="O12" s="179"/>
      <c r="P12" s="179"/>
      <c r="Q12" s="179"/>
      <c r="R12" s="179"/>
      <c r="S12" s="179"/>
      <c r="T12" s="309" t="s">
        <v>565</v>
      </c>
      <c r="U12" s="179"/>
      <c r="V12" s="179"/>
      <c r="W12" s="179"/>
      <c r="X12" s="179"/>
      <c r="Y12" s="179"/>
      <c r="Z12" s="179"/>
      <c r="AA12" s="179"/>
      <c r="AB12" s="139"/>
      <c r="AC12" s="219"/>
      <c r="AD12" s="219"/>
      <c r="AE12" s="213"/>
      <c r="AF12" s="219"/>
      <c r="AG12" s="220"/>
      <c r="AH12" s="221"/>
      <c r="AI12" s="222"/>
      <c r="AJ12" s="222"/>
      <c r="AK12" s="220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</row>
    <row r="13" spans="1:55" ht="47.45" customHeight="1" x14ac:dyDescent="0.25">
      <c r="A13" s="288">
        <v>3.1</v>
      </c>
      <c r="B13" s="289" t="s">
        <v>528</v>
      </c>
      <c r="C13" s="96" t="s">
        <v>296</v>
      </c>
      <c r="D13" s="88">
        <v>1326</v>
      </c>
      <c r="E13" s="198" t="s">
        <v>228</v>
      </c>
      <c r="F13" s="200">
        <v>1326</v>
      </c>
      <c r="G13" s="183" t="s">
        <v>91</v>
      </c>
      <c r="H13" s="199" t="s">
        <v>321</v>
      </c>
      <c r="I13" s="24" t="s">
        <v>405</v>
      </c>
      <c r="J13" s="150" t="s">
        <v>198</v>
      </c>
      <c r="K13" s="317"/>
      <c r="L13" s="57">
        <f>AB13*1/100+AB13</f>
        <v>0</v>
      </c>
      <c r="M13" s="262">
        <v>500000</v>
      </c>
      <c r="N13" s="145"/>
      <c r="O13" s="145"/>
      <c r="P13" s="151">
        <v>1</v>
      </c>
      <c r="Q13" s="151"/>
      <c r="R13" s="151"/>
      <c r="S13" s="151"/>
      <c r="T13" s="151"/>
      <c r="U13" s="145"/>
      <c r="V13" s="145"/>
      <c r="W13" s="145"/>
      <c r="X13" s="145"/>
      <c r="Y13" s="145"/>
      <c r="Z13" s="24">
        <v>60</v>
      </c>
      <c r="AA13" s="24"/>
      <c r="AB13" s="167"/>
      <c r="AD13" s="205"/>
      <c r="AE13" s="206"/>
      <c r="AF13" s="205"/>
      <c r="AG13" s="302"/>
    </row>
    <row r="14" spans="1:55" ht="30" customHeight="1" x14ac:dyDescent="0.25">
      <c r="A14" s="290">
        <v>3.2</v>
      </c>
      <c r="B14" s="289" t="s">
        <v>529</v>
      </c>
      <c r="C14" s="279" t="s">
        <v>293</v>
      </c>
      <c r="D14" s="88">
        <v>1329</v>
      </c>
      <c r="E14" s="198" t="s">
        <v>228</v>
      </c>
      <c r="F14" s="200">
        <v>1329</v>
      </c>
      <c r="G14" s="183" t="s">
        <v>90</v>
      </c>
      <c r="H14" s="199" t="s">
        <v>322</v>
      </c>
      <c r="I14" s="24" t="s">
        <v>405</v>
      </c>
      <c r="J14" s="150" t="s">
        <v>198</v>
      </c>
      <c r="K14" s="317">
        <v>1</v>
      </c>
      <c r="L14" s="57">
        <f>AB14*1/100+AB14</f>
        <v>602477.12</v>
      </c>
      <c r="M14" s="262">
        <v>500000</v>
      </c>
      <c r="N14" s="145"/>
      <c r="O14" s="145"/>
      <c r="P14" s="151"/>
      <c r="Q14" s="151"/>
      <c r="R14" s="151"/>
      <c r="S14" s="151"/>
      <c r="T14" s="151">
        <v>1</v>
      </c>
      <c r="U14" s="145"/>
      <c r="V14" s="145"/>
      <c r="W14" s="145"/>
      <c r="X14" s="145"/>
      <c r="Y14" s="145"/>
      <c r="Z14" s="24">
        <v>208</v>
      </c>
      <c r="AA14" s="24"/>
      <c r="AB14" s="168">
        <v>596512</v>
      </c>
      <c r="AC14" s="270"/>
      <c r="AD14" s="205"/>
      <c r="AE14" s="224"/>
      <c r="AF14" s="205"/>
      <c r="AG14" s="302"/>
    </row>
    <row r="15" spans="1:55" ht="31.15" customHeight="1" x14ac:dyDescent="0.25">
      <c r="A15" s="288">
        <v>3.3</v>
      </c>
      <c r="B15" s="289" t="s">
        <v>479</v>
      </c>
      <c r="C15" s="279" t="s">
        <v>292</v>
      </c>
      <c r="D15" s="88">
        <v>1330</v>
      </c>
      <c r="E15" s="198" t="s">
        <v>228</v>
      </c>
      <c r="F15" s="200">
        <v>1330</v>
      </c>
      <c r="G15" s="183" t="s">
        <v>62</v>
      </c>
      <c r="H15" s="199" t="s">
        <v>323</v>
      </c>
      <c r="I15" s="24" t="s">
        <v>405</v>
      </c>
      <c r="J15" s="150" t="s">
        <v>198</v>
      </c>
      <c r="K15" s="317"/>
      <c r="L15" s="57">
        <f t="shared" ref="L15:L26" si="0">AB15*0.5/100+AB15</f>
        <v>0</v>
      </c>
      <c r="M15" s="262">
        <v>500000</v>
      </c>
      <c r="N15" s="145"/>
      <c r="O15" s="145"/>
      <c r="P15" s="151">
        <v>1</v>
      </c>
      <c r="Q15" s="151"/>
      <c r="R15" s="151"/>
      <c r="S15" s="151"/>
      <c r="T15" s="151"/>
      <c r="U15" s="145"/>
      <c r="V15" s="145"/>
      <c r="W15" s="145"/>
      <c r="X15" s="145"/>
      <c r="Y15" s="145"/>
      <c r="Z15" s="24">
        <v>400</v>
      </c>
      <c r="AA15" s="24"/>
      <c r="AB15" s="167"/>
      <c r="AD15" s="205"/>
      <c r="AE15" s="224"/>
      <c r="AF15" s="205"/>
      <c r="AG15" s="305"/>
    </row>
    <row r="16" spans="1:55" ht="34.5" customHeight="1" x14ac:dyDescent="0.25">
      <c r="A16" s="290">
        <v>3.4</v>
      </c>
      <c r="B16" s="289" t="s">
        <v>480</v>
      </c>
      <c r="C16" s="279" t="s">
        <v>294</v>
      </c>
      <c r="D16" s="88">
        <v>1334</v>
      </c>
      <c r="E16" s="198" t="s">
        <v>228</v>
      </c>
      <c r="F16" s="200">
        <v>1334</v>
      </c>
      <c r="G16" s="183" t="s">
        <v>6</v>
      </c>
      <c r="H16" s="199" t="s">
        <v>324</v>
      </c>
      <c r="I16" s="24" t="s">
        <v>405</v>
      </c>
      <c r="J16" s="150" t="s">
        <v>198</v>
      </c>
      <c r="K16" s="317">
        <v>1</v>
      </c>
      <c r="L16" s="57">
        <f t="shared" si="0"/>
        <v>360233.8884</v>
      </c>
      <c r="M16" s="262">
        <v>250000</v>
      </c>
      <c r="N16" s="145"/>
      <c r="O16" s="145"/>
      <c r="P16" s="151">
        <v>1</v>
      </c>
      <c r="Q16" s="151"/>
      <c r="R16" s="151"/>
      <c r="S16" s="151"/>
      <c r="T16" s="151"/>
      <c r="U16" s="145"/>
      <c r="V16" s="145"/>
      <c r="W16" s="145"/>
      <c r="X16" s="145"/>
      <c r="Y16" s="145"/>
      <c r="Z16" s="24">
        <v>17</v>
      </c>
      <c r="AA16" s="24"/>
      <c r="AB16" s="168">
        <v>358441.68</v>
      </c>
      <c r="AD16" s="205"/>
      <c r="AE16" s="224"/>
      <c r="AF16" s="205"/>
      <c r="AG16" s="302"/>
    </row>
    <row r="17" spans="1:33" ht="28.9" customHeight="1" x14ac:dyDescent="0.25">
      <c r="A17" s="288">
        <v>3.5</v>
      </c>
      <c r="B17" s="289" t="s">
        <v>530</v>
      </c>
      <c r="C17" s="279" t="s">
        <v>294</v>
      </c>
      <c r="D17" s="88">
        <v>1334</v>
      </c>
      <c r="E17" s="198" t="s">
        <v>228</v>
      </c>
      <c r="F17" s="200">
        <v>1334</v>
      </c>
      <c r="G17" s="183" t="s">
        <v>6</v>
      </c>
      <c r="H17" s="199" t="s">
        <v>325</v>
      </c>
      <c r="I17" s="24" t="s">
        <v>405</v>
      </c>
      <c r="J17" s="150" t="s">
        <v>198</v>
      </c>
      <c r="K17" s="317">
        <v>1</v>
      </c>
      <c r="L17" s="57">
        <f t="shared" si="0"/>
        <v>355644.978</v>
      </c>
      <c r="M17" s="262">
        <v>250000</v>
      </c>
      <c r="N17" s="145"/>
      <c r="O17" s="145"/>
      <c r="P17" s="151">
        <v>1</v>
      </c>
      <c r="Q17" s="151"/>
      <c r="R17" s="151"/>
      <c r="S17" s="151"/>
      <c r="T17" s="151"/>
      <c r="U17" s="145"/>
      <c r="V17" s="145"/>
      <c r="W17" s="145"/>
      <c r="X17" s="145"/>
      <c r="Y17" s="145"/>
      <c r="Z17" s="24">
        <v>27</v>
      </c>
      <c r="AA17" s="24"/>
      <c r="AB17" s="168">
        <v>353875.6</v>
      </c>
      <c r="AD17" s="205"/>
      <c r="AE17" s="224"/>
      <c r="AF17" s="205"/>
      <c r="AG17" s="305"/>
    </row>
    <row r="18" spans="1:33" ht="30" x14ac:dyDescent="0.25">
      <c r="A18" s="290">
        <v>3.6</v>
      </c>
      <c r="B18" s="289" t="s">
        <v>531</v>
      </c>
      <c r="C18" s="279" t="s">
        <v>297</v>
      </c>
      <c r="D18" s="88">
        <v>1338</v>
      </c>
      <c r="E18" s="198" t="s">
        <v>228</v>
      </c>
      <c r="F18" s="200">
        <v>1338</v>
      </c>
      <c r="G18" s="183" t="s">
        <v>309</v>
      </c>
      <c r="H18" s="199" t="s">
        <v>326</v>
      </c>
      <c r="I18" s="24" t="s">
        <v>405</v>
      </c>
      <c r="J18" s="150" t="s">
        <v>198</v>
      </c>
      <c r="K18" s="317">
        <v>1</v>
      </c>
      <c r="L18" s="57">
        <f t="shared" si="0"/>
        <v>202939.04699999999</v>
      </c>
      <c r="M18" s="262">
        <v>200000</v>
      </c>
      <c r="N18" s="145"/>
      <c r="O18" s="145"/>
      <c r="P18" s="151">
        <v>1</v>
      </c>
      <c r="Q18" s="151"/>
      <c r="R18" s="151"/>
      <c r="S18" s="151"/>
      <c r="T18" s="151"/>
      <c r="U18" s="145"/>
      <c r="V18" s="145"/>
      <c r="W18" s="145"/>
      <c r="X18" s="145"/>
      <c r="Y18" s="145"/>
      <c r="Z18" s="24">
        <v>34</v>
      </c>
      <c r="AA18" s="24"/>
      <c r="AB18" s="168">
        <v>201929.4</v>
      </c>
      <c r="AD18" s="205"/>
      <c r="AE18" s="224"/>
      <c r="AF18" s="205"/>
      <c r="AG18" s="302"/>
    </row>
    <row r="19" spans="1:33" ht="30.75" x14ac:dyDescent="0.25">
      <c r="A19" s="288">
        <v>3.7</v>
      </c>
      <c r="B19" s="289" t="s">
        <v>561</v>
      </c>
      <c r="C19" s="96" t="s">
        <v>314</v>
      </c>
      <c r="D19" s="88">
        <v>1340</v>
      </c>
      <c r="E19" s="198" t="s">
        <v>228</v>
      </c>
      <c r="F19" s="200">
        <v>1340</v>
      </c>
      <c r="G19" s="183" t="s">
        <v>85</v>
      </c>
      <c r="H19" s="199" t="s">
        <v>327</v>
      </c>
      <c r="I19" s="24" t="s">
        <v>405</v>
      </c>
      <c r="J19" s="150" t="s">
        <v>198</v>
      </c>
      <c r="K19" s="317"/>
      <c r="L19" s="57">
        <f t="shared" si="0"/>
        <v>0</v>
      </c>
      <c r="M19" s="262">
        <v>500000</v>
      </c>
      <c r="N19" s="145"/>
      <c r="O19" s="145"/>
      <c r="P19" s="151">
        <v>1</v>
      </c>
      <c r="Q19" s="151"/>
      <c r="R19" s="151"/>
      <c r="S19" s="151"/>
      <c r="T19" s="151"/>
      <c r="U19" s="145"/>
      <c r="V19" s="145"/>
      <c r="W19" s="145"/>
      <c r="X19" s="145"/>
      <c r="Y19" s="145"/>
      <c r="Z19" s="24">
        <v>70</v>
      </c>
      <c r="AA19" s="24"/>
      <c r="AB19" s="168"/>
      <c r="AD19" s="205"/>
      <c r="AE19" s="206"/>
      <c r="AF19" s="205"/>
      <c r="AG19" s="302"/>
    </row>
    <row r="20" spans="1:33" ht="30.75" x14ac:dyDescent="0.25">
      <c r="A20" s="290">
        <v>3.8</v>
      </c>
      <c r="B20" s="289" t="s">
        <v>532</v>
      </c>
      <c r="C20" s="96" t="s">
        <v>300</v>
      </c>
      <c r="D20" s="83">
        <v>1351</v>
      </c>
      <c r="E20" s="198" t="s">
        <v>228</v>
      </c>
      <c r="F20" s="200">
        <v>1351</v>
      </c>
      <c r="G20" s="183" t="s">
        <v>311</v>
      </c>
      <c r="H20" s="199" t="s">
        <v>328</v>
      </c>
      <c r="I20" s="24" t="s">
        <v>405</v>
      </c>
      <c r="J20" s="150" t="s">
        <v>198</v>
      </c>
      <c r="K20" s="317"/>
      <c r="L20" s="57">
        <f t="shared" si="0"/>
        <v>0</v>
      </c>
      <c r="M20" s="262">
        <v>250000</v>
      </c>
      <c r="N20" s="145"/>
      <c r="O20" s="145"/>
      <c r="P20" s="151">
        <v>1</v>
      </c>
      <c r="Q20" s="151"/>
      <c r="R20" s="151"/>
      <c r="S20" s="151"/>
      <c r="T20" s="151"/>
      <c r="U20" s="145"/>
      <c r="V20" s="145"/>
      <c r="W20" s="145"/>
      <c r="X20" s="145"/>
      <c r="Y20" s="145"/>
      <c r="Z20" s="24">
        <v>30</v>
      </c>
      <c r="AA20" s="24"/>
      <c r="AB20" s="168"/>
      <c r="AD20" s="225"/>
      <c r="AE20" s="206"/>
      <c r="AF20" s="225"/>
      <c r="AG20" s="302"/>
    </row>
    <row r="21" spans="1:33" ht="45" x14ac:dyDescent="0.25">
      <c r="A21" s="288">
        <v>3.9</v>
      </c>
      <c r="B21" s="289" t="s">
        <v>521</v>
      </c>
      <c r="C21" s="96" t="s">
        <v>300</v>
      </c>
      <c r="D21" s="83">
        <v>1352</v>
      </c>
      <c r="E21" s="198" t="s">
        <v>228</v>
      </c>
      <c r="F21" s="200">
        <v>1351</v>
      </c>
      <c r="G21" s="183" t="s">
        <v>311</v>
      </c>
      <c r="H21" s="199" t="s">
        <v>329</v>
      </c>
      <c r="I21" s="24" t="s">
        <v>405</v>
      </c>
      <c r="J21" s="150" t="s">
        <v>198</v>
      </c>
      <c r="K21" s="317"/>
      <c r="L21" s="57">
        <f t="shared" si="0"/>
        <v>0</v>
      </c>
      <c r="M21" s="262">
        <v>250000</v>
      </c>
      <c r="N21" s="145"/>
      <c r="O21" s="145"/>
      <c r="P21" s="151">
        <v>1</v>
      </c>
      <c r="Q21" s="151"/>
      <c r="R21" s="151"/>
      <c r="S21" s="151"/>
      <c r="T21" s="151"/>
      <c r="U21" s="145"/>
      <c r="V21" s="145"/>
      <c r="W21" s="145"/>
      <c r="X21" s="145"/>
      <c r="Y21" s="145"/>
      <c r="Z21" s="24">
        <v>20</v>
      </c>
      <c r="AA21" s="24"/>
      <c r="AB21" s="168"/>
      <c r="AD21" s="225"/>
      <c r="AE21" s="206"/>
      <c r="AF21" s="225"/>
      <c r="AG21" s="305"/>
    </row>
    <row r="22" spans="1:33" ht="60.75" x14ac:dyDescent="0.25">
      <c r="A22" s="291">
        <v>3.1</v>
      </c>
      <c r="B22" s="289" t="s">
        <v>533</v>
      </c>
      <c r="C22" s="279" t="s">
        <v>301</v>
      </c>
      <c r="D22" s="83">
        <v>1352</v>
      </c>
      <c r="E22" s="198" t="s">
        <v>228</v>
      </c>
      <c r="F22" s="200">
        <v>1352</v>
      </c>
      <c r="G22" s="183" t="s">
        <v>64</v>
      </c>
      <c r="H22" s="199" t="s">
        <v>330</v>
      </c>
      <c r="I22" s="24" t="s">
        <v>405</v>
      </c>
      <c r="J22" s="150" t="s">
        <v>198</v>
      </c>
      <c r="K22" s="317"/>
      <c r="L22" s="57">
        <f t="shared" si="0"/>
        <v>0</v>
      </c>
      <c r="M22" s="262">
        <v>500000</v>
      </c>
      <c r="N22" s="145"/>
      <c r="O22" s="145"/>
      <c r="P22" s="151">
        <v>1</v>
      </c>
      <c r="Q22" s="151"/>
      <c r="R22" s="151"/>
      <c r="S22" s="151"/>
      <c r="T22" s="151"/>
      <c r="U22" s="145"/>
      <c r="V22" s="145"/>
      <c r="W22" s="145"/>
      <c r="X22" s="145"/>
      <c r="Y22" s="145"/>
      <c r="Z22" s="24">
        <v>75</v>
      </c>
      <c r="AA22" s="24"/>
      <c r="AB22" s="168"/>
      <c r="AD22" s="225"/>
      <c r="AE22" s="226"/>
      <c r="AF22" s="225"/>
      <c r="AG22" s="550"/>
    </row>
    <row r="23" spans="1:33" ht="15.75" x14ac:dyDescent="0.25">
      <c r="A23" s="292">
        <v>3.11</v>
      </c>
      <c r="B23" s="289" t="s">
        <v>517</v>
      </c>
      <c r="C23" s="279" t="s">
        <v>302</v>
      </c>
      <c r="D23" s="83">
        <v>1356</v>
      </c>
      <c r="E23" s="198" t="s">
        <v>228</v>
      </c>
      <c r="F23" s="200">
        <v>1356</v>
      </c>
      <c r="G23" s="183" t="s">
        <v>335</v>
      </c>
      <c r="H23" s="199" t="s">
        <v>331</v>
      </c>
      <c r="I23" s="24" t="s">
        <v>405</v>
      </c>
      <c r="J23" s="150" t="s">
        <v>198</v>
      </c>
      <c r="K23" s="317">
        <v>1</v>
      </c>
      <c r="L23" s="57">
        <f t="shared" si="0"/>
        <v>407767.092</v>
      </c>
      <c r="M23" s="262">
        <v>300000</v>
      </c>
      <c r="N23" s="145"/>
      <c r="O23" s="145"/>
      <c r="P23" s="151"/>
      <c r="Q23" s="151"/>
      <c r="R23" s="151"/>
      <c r="S23" s="151"/>
      <c r="T23" s="151">
        <v>1</v>
      </c>
      <c r="U23" s="145"/>
      <c r="V23" s="145"/>
      <c r="W23" s="145"/>
      <c r="X23" s="145"/>
      <c r="Y23" s="145"/>
      <c r="Z23" s="24">
        <v>64</v>
      </c>
      <c r="AA23" s="24"/>
      <c r="AB23" s="168">
        <v>405738.4</v>
      </c>
      <c r="AD23" s="225"/>
      <c r="AE23" s="226"/>
      <c r="AF23" s="225"/>
      <c r="AG23" s="550"/>
    </row>
    <row r="24" spans="1:33" s="181" customFormat="1" ht="15.75" x14ac:dyDescent="0.25">
      <c r="A24" s="291">
        <v>3.12</v>
      </c>
      <c r="B24" s="289" t="s">
        <v>518</v>
      </c>
      <c r="C24" s="279" t="s">
        <v>302</v>
      </c>
      <c r="D24" s="83">
        <v>1357</v>
      </c>
      <c r="E24" s="198" t="s">
        <v>228</v>
      </c>
      <c r="F24" s="200">
        <v>1356</v>
      </c>
      <c r="G24" s="202" t="s">
        <v>335</v>
      </c>
      <c r="H24" s="201" t="s">
        <v>336</v>
      </c>
      <c r="I24" s="280" t="s">
        <v>405</v>
      </c>
      <c r="J24" s="150" t="s">
        <v>198</v>
      </c>
      <c r="K24" s="318">
        <v>1</v>
      </c>
      <c r="L24" s="57">
        <f t="shared" si="0"/>
        <v>202939.04699999999</v>
      </c>
      <c r="M24" s="262">
        <v>200000</v>
      </c>
      <c r="N24" s="232"/>
      <c r="O24" s="232"/>
      <c r="P24" s="231"/>
      <c r="Q24" s="239"/>
      <c r="R24" s="239"/>
      <c r="S24" s="232"/>
      <c r="T24" s="231">
        <v>1</v>
      </c>
      <c r="U24" s="232"/>
      <c r="V24" s="232"/>
      <c r="W24" s="232"/>
      <c r="X24" s="232"/>
      <c r="Y24" s="232"/>
      <c r="Z24" s="231">
        <v>12</v>
      </c>
      <c r="AA24" s="231"/>
      <c r="AB24" s="256">
        <v>201929.4</v>
      </c>
      <c r="AD24" s="227"/>
      <c r="AE24" s="228"/>
      <c r="AF24" s="227"/>
      <c r="AG24" s="229"/>
    </row>
    <row r="25" spans="1:33" ht="30.75" x14ac:dyDescent="0.25">
      <c r="A25" s="292">
        <v>3.13</v>
      </c>
      <c r="B25" s="289" t="s">
        <v>534</v>
      </c>
      <c r="C25" s="96" t="s">
        <v>315</v>
      </c>
      <c r="D25" s="88">
        <v>1416</v>
      </c>
      <c r="E25" s="198" t="s">
        <v>228</v>
      </c>
      <c r="F25" s="200">
        <v>1416</v>
      </c>
      <c r="G25" s="183" t="s">
        <v>71</v>
      </c>
      <c r="H25" s="199" t="s">
        <v>332</v>
      </c>
      <c r="I25" s="24" t="s">
        <v>405</v>
      </c>
      <c r="J25" s="150" t="s">
        <v>198</v>
      </c>
      <c r="K25" s="317">
        <v>1</v>
      </c>
      <c r="L25" s="57">
        <f t="shared" si="0"/>
        <v>593797.21499999997</v>
      </c>
      <c r="M25" s="262">
        <v>500000</v>
      </c>
      <c r="N25" s="145"/>
      <c r="O25" s="145"/>
      <c r="P25" s="151"/>
      <c r="Q25" s="151"/>
      <c r="R25" s="151"/>
      <c r="S25" s="151"/>
      <c r="T25" s="152">
        <v>1</v>
      </c>
      <c r="U25" s="145"/>
      <c r="V25" s="145"/>
      <c r="W25" s="145"/>
      <c r="X25" s="145"/>
      <c r="Y25" s="145"/>
      <c r="Z25" s="24">
        <v>60</v>
      </c>
      <c r="AA25" s="24"/>
      <c r="AB25" s="168">
        <v>590843</v>
      </c>
      <c r="AD25" s="205"/>
      <c r="AE25" s="206"/>
      <c r="AF25" s="205"/>
      <c r="AG25" s="305"/>
    </row>
    <row r="26" spans="1:33" ht="30.75" x14ac:dyDescent="0.25">
      <c r="A26" s="291">
        <v>3.14</v>
      </c>
      <c r="B26" s="289" t="s">
        <v>519</v>
      </c>
      <c r="C26" s="96" t="s">
        <v>307</v>
      </c>
      <c r="D26" s="88">
        <v>1423</v>
      </c>
      <c r="E26" s="198" t="s">
        <v>228</v>
      </c>
      <c r="F26" s="203">
        <v>1423</v>
      </c>
      <c r="G26" s="184" t="s">
        <v>69</v>
      </c>
      <c r="H26" s="199" t="s">
        <v>333</v>
      </c>
      <c r="I26" s="24" t="s">
        <v>405</v>
      </c>
      <c r="J26" s="150" t="s">
        <v>198</v>
      </c>
      <c r="K26" s="317">
        <v>1</v>
      </c>
      <c r="L26" s="57">
        <f t="shared" si="0"/>
        <v>600097.56000000006</v>
      </c>
      <c r="M26" s="262">
        <v>500000</v>
      </c>
      <c r="N26" s="145"/>
      <c r="O26" s="145"/>
      <c r="P26" s="151"/>
      <c r="Q26" s="151"/>
      <c r="R26" s="151"/>
      <c r="S26" s="151"/>
      <c r="T26" s="152">
        <v>1</v>
      </c>
      <c r="U26" s="145"/>
      <c r="V26" s="145"/>
      <c r="W26" s="145"/>
      <c r="X26" s="145"/>
      <c r="Y26" s="145"/>
      <c r="Z26" s="24">
        <v>1600</v>
      </c>
      <c r="AA26" s="24"/>
      <c r="AB26" s="62">
        <v>597112</v>
      </c>
      <c r="AD26" s="205"/>
      <c r="AE26" s="206"/>
      <c r="AF26" s="205"/>
      <c r="AG26" s="303"/>
    </row>
    <row r="27" spans="1:33" ht="47.25" x14ac:dyDescent="0.25">
      <c r="A27" s="290">
        <v>4.0999999999999996</v>
      </c>
      <c r="B27" s="293" t="s">
        <v>535</v>
      </c>
      <c r="C27" s="282" t="s">
        <v>295</v>
      </c>
      <c r="D27" s="195">
        <v>1336</v>
      </c>
      <c r="E27" s="246" t="s">
        <v>456</v>
      </c>
      <c r="F27" s="195">
        <v>1336</v>
      </c>
      <c r="G27" s="184" t="s">
        <v>63</v>
      </c>
      <c r="H27" s="186" t="s">
        <v>337</v>
      </c>
      <c r="I27" s="186" t="s">
        <v>406</v>
      </c>
      <c r="J27" s="187" t="s">
        <v>198</v>
      </c>
      <c r="K27" s="319"/>
      <c r="L27" s="188">
        <f>AB27*1/100+AB27</f>
        <v>0</v>
      </c>
      <c r="M27" s="264">
        <v>500000</v>
      </c>
      <c r="N27" s="192"/>
      <c r="O27" s="192"/>
      <c r="P27" s="189">
        <v>1</v>
      </c>
      <c r="Q27" s="189"/>
      <c r="R27" s="189"/>
      <c r="S27" s="189"/>
      <c r="T27" s="190"/>
      <c r="U27" s="191"/>
      <c r="V27" s="191"/>
      <c r="W27" s="191"/>
      <c r="X27" s="191"/>
      <c r="Y27" s="191"/>
      <c r="Z27" s="192">
        <v>120</v>
      </c>
      <c r="AA27" s="192"/>
      <c r="AB27" s="168"/>
      <c r="AD27" s="205"/>
      <c r="AE27" s="224"/>
      <c r="AF27" s="205"/>
      <c r="AG27" s="551"/>
    </row>
    <row r="28" spans="1:33" ht="31.5" x14ac:dyDescent="0.25">
      <c r="A28" s="288">
        <v>4.2</v>
      </c>
      <c r="B28" s="293" t="s">
        <v>481</v>
      </c>
      <c r="C28" s="282" t="s">
        <v>297</v>
      </c>
      <c r="D28" s="195">
        <v>1338</v>
      </c>
      <c r="E28" s="246" t="s">
        <v>456</v>
      </c>
      <c r="F28" s="195">
        <v>1338</v>
      </c>
      <c r="G28" s="184" t="s">
        <v>309</v>
      </c>
      <c r="H28" s="186" t="s">
        <v>338</v>
      </c>
      <c r="I28" s="186" t="s">
        <v>405</v>
      </c>
      <c r="J28" s="187" t="s">
        <v>198</v>
      </c>
      <c r="K28" s="319">
        <v>1</v>
      </c>
      <c r="L28" s="188">
        <f t="shared" ref="L28:L36" si="1">AB28*1/100+AB28</f>
        <v>308717.44840000005</v>
      </c>
      <c r="M28" s="264">
        <v>300000</v>
      </c>
      <c r="N28" s="192"/>
      <c r="O28" s="192"/>
      <c r="P28" s="189"/>
      <c r="Q28" s="189"/>
      <c r="R28" s="189"/>
      <c r="S28" s="189"/>
      <c r="T28" s="190">
        <v>1</v>
      </c>
      <c r="U28" s="191"/>
      <c r="V28" s="191"/>
      <c r="W28" s="191"/>
      <c r="X28" s="191"/>
      <c r="Y28" s="191"/>
      <c r="Z28" s="192">
        <v>45</v>
      </c>
      <c r="AA28" s="192"/>
      <c r="AB28" s="62">
        <v>305660.84000000003</v>
      </c>
      <c r="AD28" s="205"/>
      <c r="AE28" s="224"/>
      <c r="AF28" s="205"/>
      <c r="AG28" s="550"/>
    </row>
    <row r="29" spans="1:33" ht="45" x14ac:dyDescent="0.25">
      <c r="A29" s="290">
        <v>4.3</v>
      </c>
      <c r="B29" s="293" t="s">
        <v>482</v>
      </c>
      <c r="C29" s="283" t="s">
        <v>298</v>
      </c>
      <c r="D29" s="195">
        <v>1348</v>
      </c>
      <c r="E29" s="246" t="s">
        <v>456</v>
      </c>
      <c r="F29" s="195">
        <v>1348</v>
      </c>
      <c r="G29" s="184" t="s">
        <v>50</v>
      </c>
      <c r="H29" s="186" t="s">
        <v>339</v>
      </c>
      <c r="I29" s="186" t="s">
        <v>405</v>
      </c>
      <c r="J29" s="187" t="s">
        <v>198</v>
      </c>
      <c r="K29" s="319">
        <v>1</v>
      </c>
      <c r="L29" s="188">
        <f t="shared" si="1"/>
        <v>506439.86609999998</v>
      </c>
      <c r="M29" s="264">
        <v>500000</v>
      </c>
      <c r="N29" s="192"/>
      <c r="O29" s="192"/>
      <c r="P29" s="189"/>
      <c r="Q29" s="189"/>
      <c r="R29" s="189"/>
      <c r="S29" s="189"/>
      <c r="T29" s="325">
        <v>1</v>
      </c>
      <c r="U29" s="191">
        <v>1</v>
      </c>
      <c r="V29" s="191"/>
      <c r="W29" s="191"/>
      <c r="X29" s="191"/>
      <c r="Y29" s="191"/>
      <c r="Z29" s="192">
        <v>325</v>
      </c>
      <c r="AA29" s="192"/>
      <c r="AB29" s="62">
        <v>501425.61</v>
      </c>
      <c r="AD29" s="225"/>
      <c r="AE29" s="206"/>
      <c r="AF29" s="225"/>
      <c r="AG29" s="551"/>
    </row>
    <row r="30" spans="1:33" s="116" customFormat="1" ht="45" x14ac:dyDescent="0.25">
      <c r="A30" s="288">
        <v>4.4000000000000004</v>
      </c>
      <c r="B30" s="294" t="s">
        <v>483</v>
      </c>
      <c r="C30" s="283" t="s">
        <v>299</v>
      </c>
      <c r="D30" s="195">
        <v>1350</v>
      </c>
      <c r="E30" s="246" t="s">
        <v>456</v>
      </c>
      <c r="F30" s="195">
        <v>1350</v>
      </c>
      <c r="G30" s="184" t="s">
        <v>78</v>
      </c>
      <c r="H30" s="186" t="s">
        <v>340</v>
      </c>
      <c r="I30" s="186" t="s">
        <v>405</v>
      </c>
      <c r="J30" s="187" t="s">
        <v>198</v>
      </c>
      <c r="K30" s="320">
        <v>1</v>
      </c>
      <c r="L30" s="188">
        <f t="shared" si="1"/>
        <v>749212.69750000001</v>
      </c>
      <c r="M30" s="265">
        <v>500000</v>
      </c>
      <c r="N30" s="233"/>
      <c r="O30" s="233"/>
      <c r="P30" s="235">
        <v>1</v>
      </c>
      <c r="Q30" s="235"/>
      <c r="R30" s="235"/>
      <c r="S30" s="235"/>
      <c r="T30" s="235"/>
      <c r="U30" s="235"/>
      <c r="V30" s="235"/>
      <c r="W30" s="235"/>
      <c r="X30" s="235"/>
      <c r="Y30" s="235"/>
      <c r="Z30" s="235">
        <v>1000</v>
      </c>
      <c r="AA30" s="235"/>
      <c r="AB30" s="257">
        <v>741794.75</v>
      </c>
      <c r="AD30" s="230"/>
      <c r="AE30" s="216"/>
      <c r="AF30" s="230"/>
      <c r="AG30" s="550"/>
    </row>
    <row r="31" spans="1:33" s="116" customFormat="1" ht="47.25" x14ac:dyDescent="0.25">
      <c r="A31" s="290">
        <v>4.5</v>
      </c>
      <c r="B31" s="295" t="s">
        <v>536</v>
      </c>
      <c r="C31" s="283" t="s">
        <v>522</v>
      </c>
      <c r="D31" s="196">
        <v>1396</v>
      </c>
      <c r="E31" s="246" t="s">
        <v>456</v>
      </c>
      <c r="F31" s="196">
        <v>1396</v>
      </c>
      <c r="G31" s="184" t="s">
        <v>317</v>
      </c>
      <c r="H31" s="186" t="s">
        <v>341</v>
      </c>
      <c r="I31" s="186" t="s">
        <v>405</v>
      </c>
      <c r="J31" s="187" t="s">
        <v>198</v>
      </c>
      <c r="K31" s="321">
        <v>1</v>
      </c>
      <c r="L31" s="188">
        <f t="shared" si="1"/>
        <v>749212.69750000001</v>
      </c>
      <c r="M31" s="266">
        <v>500000</v>
      </c>
      <c r="N31" s="236"/>
      <c r="O31" s="236"/>
      <c r="P31" s="218">
        <v>1</v>
      </c>
      <c r="Q31" s="236"/>
      <c r="R31" s="236"/>
      <c r="S31" s="218"/>
      <c r="T31" s="236"/>
      <c r="U31" s="236"/>
      <c r="V31" s="236"/>
      <c r="W31" s="236"/>
      <c r="X31" s="236"/>
      <c r="Y31" s="236"/>
      <c r="Z31" s="218">
        <v>350</v>
      </c>
      <c r="AA31" s="218"/>
      <c r="AB31" s="258">
        <v>741794.75</v>
      </c>
      <c r="AD31" s="219"/>
      <c r="AE31" s="206"/>
      <c r="AF31" s="219"/>
      <c r="AG31" s="305"/>
    </row>
    <row r="32" spans="1:33" s="116" customFormat="1" ht="31.5" x14ac:dyDescent="0.25">
      <c r="A32" s="288">
        <v>4.5999999999999996</v>
      </c>
      <c r="B32" s="294" t="s">
        <v>520</v>
      </c>
      <c r="C32" s="283" t="s">
        <v>348</v>
      </c>
      <c r="D32" s="195">
        <v>1405</v>
      </c>
      <c r="E32" s="246" t="s">
        <v>456</v>
      </c>
      <c r="F32" s="195">
        <v>1405</v>
      </c>
      <c r="G32" s="184" t="s">
        <v>92</v>
      </c>
      <c r="H32" s="186" t="s">
        <v>342</v>
      </c>
      <c r="I32" s="186" t="s">
        <v>405</v>
      </c>
      <c r="J32" s="187" t="s">
        <v>198</v>
      </c>
      <c r="K32" s="321"/>
      <c r="L32" s="188">
        <f t="shared" si="1"/>
        <v>0</v>
      </c>
      <c r="M32" s="266">
        <v>150000</v>
      </c>
      <c r="N32" s="236"/>
      <c r="O32" s="236"/>
      <c r="P32" s="218">
        <v>1</v>
      </c>
      <c r="Q32" s="218"/>
      <c r="R32" s="218"/>
      <c r="S32" s="236"/>
      <c r="T32" s="236"/>
      <c r="U32" s="236"/>
      <c r="V32" s="236"/>
      <c r="W32" s="236"/>
      <c r="X32" s="236"/>
      <c r="Y32" s="236"/>
      <c r="Z32" s="218">
        <v>160</v>
      </c>
      <c r="AA32" s="218"/>
      <c r="AB32" s="204"/>
      <c r="AD32" s="230"/>
      <c r="AE32" s="206"/>
      <c r="AF32" s="230"/>
      <c r="AG32" s="551"/>
    </row>
    <row r="33" spans="1:33" ht="31.5" x14ac:dyDescent="0.25">
      <c r="A33" s="290">
        <v>4.7</v>
      </c>
      <c r="B33" s="289" t="s">
        <v>484</v>
      </c>
      <c r="C33" s="283" t="s">
        <v>303</v>
      </c>
      <c r="D33" s="195">
        <v>1412</v>
      </c>
      <c r="E33" s="246" t="s">
        <v>456</v>
      </c>
      <c r="F33" s="195">
        <v>1412</v>
      </c>
      <c r="G33" s="184" t="s">
        <v>320</v>
      </c>
      <c r="H33" s="186" t="s">
        <v>343</v>
      </c>
      <c r="I33" s="186" t="s">
        <v>405</v>
      </c>
      <c r="J33" s="187" t="s">
        <v>198</v>
      </c>
      <c r="K33" s="319">
        <v>1</v>
      </c>
      <c r="L33" s="188">
        <f t="shared" si="1"/>
        <v>632078.85649999999</v>
      </c>
      <c r="M33" s="264">
        <v>500000</v>
      </c>
      <c r="N33" s="191"/>
      <c r="O33" s="191"/>
      <c r="P33" s="189">
        <v>1</v>
      </c>
      <c r="Q33" s="189"/>
      <c r="R33" s="189"/>
      <c r="S33" s="189"/>
      <c r="T33" s="190"/>
      <c r="U33" s="191"/>
      <c r="V33" s="191"/>
      <c r="W33" s="191"/>
      <c r="X33" s="191"/>
      <c r="Y33" s="191"/>
      <c r="Z33" s="192">
        <v>95</v>
      </c>
      <c r="AA33" s="192"/>
      <c r="AB33" s="168">
        <v>625820.65</v>
      </c>
      <c r="AD33" s="225"/>
      <c r="AE33" s="206"/>
      <c r="AF33" s="225"/>
      <c r="AG33" s="550"/>
    </row>
    <row r="34" spans="1:33" ht="31.5" x14ac:dyDescent="0.25">
      <c r="A34" s="288">
        <v>4.8</v>
      </c>
      <c r="B34" s="289" t="s">
        <v>485</v>
      </c>
      <c r="C34" s="282" t="s">
        <v>304</v>
      </c>
      <c r="D34" s="195">
        <v>1418</v>
      </c>
      <c r="E34" s="246" t="s">
        <v>456</v>
      </c>
      <c r="F34" s="195">
        <v>1418</v>
      </c>
      <c r="G34" s="184" t="s">
        <v>29</v>
      </c>
      <c r="H34" s="186" t="s">
        <v>344</v>
      </c>
      <c r="I34" s="186" t="s">
        <v>405</v>
      </c>
      <c r="J34" s="187" t="s">
        <v>198</v>
      </c>
      <c r="K34" s="319">
        <v>1</v>
      </c>
      <c r="L34" s="188">
        <f t="shared" si="1"/>
        <v>381820.76360000001</v>
      </c>
      <c r="M34" s="264">
        <v>300000</v>
      </c>
      <c r="N34" s="191"/>
      <c r="O34" s="191"/>
      <c r="P34" s="189"/>
      <c r="Q34" s="189"/>
      <c r="R34" s="189"/>
      <c r="S34" s="189"/>
      <c r="T34" s="190">
        <v>1</v>
      </c>
      <c r="U34" s="191"/>
      <c r="V34" s="191"/>
      <c r="W34" s="191"/>
      <c r="X34" s="191"/>
      <c r="Y34" s="191"/>
      <c r="Z34" s="192">
        <v>110</v>
      </c>
      <c r="AA34" s="192"/>
      <c r="AB34" s="255">
        <v>378040.36</v>
      </c>
      <c r="AD34" s="205"/>
      <c r="AE34" s="224"/>
      <c r="AF34" s="205"/>
      <c r="AG34" s="302"/>
    </row>
    <row r="35" spans="1:33" ht="47.25" x14ac:dyDescent="0.25">
      <c r="A35" s="290">
        <v>4.9000000000000004</v>
      </c>
      <c r="B35" s="289" t="s">
        <v>537</v>
      </c>
      <c r="C35" s="283" t="s">
        <v>305</v>
      </c>
      <c r="D35" s="195">
        <v>1419</v>
      </c>
      <c r="E35" s="246" t="s">
        <v>456</v>
      </c>
      <c r="F35" s="195">
        <v>1419</v>
      </c>
      <c r="G35" s="184" t="s">
        <v>347</v>
      </c>
      <c r="H35" s="186" t="s">
        <v>345</v>
      </c>
      <c r="I35" s="186" t="s">
        <v>405</v>
      </c>
      <c r="J35" s="187" t="s">
        <v>198</v>
      </c>
      <c r="K35" s="319">
        <v>1</v>
      </c>
      <c r="L35" s="188">
        <f t="shared" si="1"/>
        <v>291668.08280000003</v>
      </c>
      <c r="M35" s="264">
        <v>200000</v>
      </c>
      <c r="N35" s="191"/>
      <c r="O35" s="191"/>
      <c r="P35" s="189"/>
      <c r="Q35" s="189"/>
      <c r="R35" s="189"/>
      <c r="S35" s="189"/>
      <c r="T35" s="190">
        <v>1</v>
      </c>
      <c r="U35" s="191"/>
      <c r="V35" s="191"/>
      <c r="W35" s="191"/>
      <c r="X35" s="191"/>
      <c r="Y35" s="191"/>
      <c r="Z35" s="192">
        <v>160</v>
      </c>
      <c r="AA35" s="192"/>
      <c r="AB35" s="168">
        <v>288780.28000000003</v>
      </c>
      <c r="AD35" s="205"/>
      <c r="AE35" s="206"/>
      <c r="AF35" s="205"/>
      <c r="AG35" s="305"/>
    </row>
    <row r="36" spans="1:33" ht="47.25" x14ac:dyDescent="0.25">
      <c r="A36" s="292">
        <v>4.0999999999999996</v>
      </c>
      <c r="B36" s="289" t="s">
        <v>486</v>
      </c>
      <c r="C36" s="283" t="s">
        <v>306</v>
      </c>
      <c r="D36" s="195">
        <v>1421</v>
      </c>
      <c r="E36" s="246" t="s">
        <v>456</v>
      </c>
      <c r="F36" s="195">
        <v>1421</v>
      </c>
      <c r="G36" s="184" t="s">
        <v>38</v>
      </c>
      <c r="H36" s="186" t="s">
        <v>346</v>
      </c>
      <c r="I36" s="186" t="s">
        <v>405</v>
      </c>
      <c r="J36" s="187" t="s">
        <v>198</v>
      </c>
      <c r="K36" s="319">
        <v>1</v>
      </c>
      <c r="L36" s="188">
        <f t="shared" si="1"/>
        <v>514009.75549999997</v>
      </c>
      <c r="M36" s="264">
        <v>500000</v>
      </c>
      <c r="N36" s="191"/>
      <c r="O36" s="191"/>
      <c r="P36" s="189"/>
      <c r="Q36" s="189"/>
      <c r="R36" s="189"/>
      <c r="S36" s="189"/>
      <c r="T36" s="325">
        <v>1</v>
      </c>
      <c r="U36" s="191"/>
      <c r="V36" s="191"/>
      <c r="W36" s="191"/>
      <c r="X36" s="191"/>
      <c r="Y36" s="191">
        <v>1</v>
      </c>
      <c r="Z36" s="192">
        <v>300</v>
      </c>
      <c r="AA36" s="192"/>
      <c r="AB36" s="168">
        <v>508920.55</v>
      </c>
      <c r="AD36" s="205"/>
      <c r="AE36" s="206"/>
      <c r="AF36" s="205"/>
      <c r="AG36" s="302"/>
    </row>
    <row r="37" spans="1:33" ht="30" x14ac:dyDescent="0.25">
      <c r="A37" s="290">
        <v>5.0999999999999996</v>
      </c>
      <c r="B37" s="289" t="s">
        <v>487</v>
      </c>
      <c r="C37" s="96" t="s">
        <v>407</v>
      </c>
      <c r="D37" s="195">
        <v>1325</v>
      </c>
      <c r="E37" s="198" t="s">
        <v>457</v>
      </c>
      <c r="F37" s="195">
        <v>1325</v>
      </c>
      <c r="G37" s="183" t="s">
        <v>402</v>
      </c>
      <c r="H37" s="32" t="s">
        <v>350</v>
      </c>
      <c r="I37" s="32" t="s">
        <v>406</v>
      </c>
      <c r="J37" s="150" t="s">
        <v>198</v>
      </c>
      <c r="K37" s="317">
        <v>1</v>
      </c>
      <c r="L37" s="57">
        <f>AB37*1/100+AB37</f>
        <v>499800.94419999997</v>
      </c>
      <c r="M37" s="262">
        <v>500000</v>
      </c>
      <c r="N37" s="145"/>
      <c r="O37" s="145">
        <v>184</v>
      </c>
      <c r="P37" s="151">
        <v>1</v>
      </c>
      <c r="Q37" s="151"/>
      <c r="R37" s="151"/>
      <c r="S37" s="151"/>
      <c r="T37" s="152"/>
      <c r="U37" s="145"/>
      <c r="V37" s="145"/>
      <c r="W37" s="145"/>
      <c r="X37" s="145"/>
      <c r="Y37" s="145"/>
      <c r="Z37" s="24">
        <v>800</v>
      </c>
      <c r="AA37" s="24"/>
      <c r="AB37" s="168">
        <v>494852.42</v>
      </c>
      <c r="AD37" s="205"/>
      <c r="AE37" s="206"/>
      <c r="AF37" s="205"/>
      <c r="AG37" s="305"/>
    </row>
    <row r="38" spans="1:33" ht="45" x14ac:dyDescent="0.25">
      <c r="A38" s="290">
        <v>5.2</v>
      </c>
      <c r="B38" s="289" t="s">
        <v>560</v>
      </c>
      <c r="C38" s="96" t="s">
        <v>408</v>
      </c>
      <c r="D38" s="195">
        <v>1327</v>
      </c>
      <c r="E38" s="198" t="s">
        <v>457</v>
      </c>
      <c r="F38" s="195">
        <v>1327</v>
      </c>
      <c r="G38" s="183" t="s">
        <v>3</v>
      </c>
      <c r="H38" s="284" t="s">
        <v>351</v>
      </c>
      <c r="I38" s="32" t="s">
        <v>406</v>
      </c>
      <c r="J38" s="150" t="s">
        <v>198</v>
      </c>
      <c r="K38" s="317">
        <v>1</v>
      </c>
      <c r="L38" s="57">
        <f t="shared" ref="L38:L89" si="2">AB38*1/100+AB38</f>
        <v>499325.38569999998</v>
      </c>
      <c r="M38" s="262">
        <v>500000</v>
      </c>
      <c r="N38" s="145"/>
      <c r="O38" s="145">
        <v>233</v>
      </c>
      <c r="P38" s="151">
        <v>1</v>
      </c>
      <c r="Q38" s="151"/>
      <c r="R38" s="151"/>
      <c r="S38" s="151"/>
      <c r="T38" s="152"/>
      <c r="U38" s="145"/>
      <c r="V38" s="145"/>
      <c r="W38" s="145"/>
      <c r="X38" s="145"/>
      <c r="Y38" s="145"/>
      <c r="Z38" s="24">
        <v>28</v>
      </c>
      <c r="AA38" s="24"/>
      <c r="AB38" s="168">
        <v>494381.57</v>
      </c>
      <c r="AD38" s="205"/>
      <c r="AE38" s="206"/>
      <c r="AF38" s="205"/>
      <c r="AG38" s="305"/>
    </row>
    <row r="39" spans="1:33" ht="63" x14ac:dyDescent="0.25">
      <c r="A39" s="290">
        <v>5.3</v>
      </c>
      <c r="B39" s="289" t="s">
        <v>488</v>
      </c>
      <c r="C39" s="96" t="s">
        <v>409</v>
      </c>
      <c r="D39" s="195">
        <v>1328</v>
      </c>
      <c r="E39" s="198" t="s">
        <v>457</v>
      </c>
      <c r="F39" s="195">
        <v>1328</v>
      </c>
      <c r="G39" s="183" t="s">
        <v>89</v>
      </c>
      <c r="H39" s="284" t="s">
        <v>352</v>
      </c>
      <c r="I39" s="32" t="s">
        <v>406</v>
      </c>
      <c r="J39" s="150" t="s">
        <v>198</v>
      </c>
      <c r="K39" s="317">
        <v>1</v>
      </c>
      <c r="L39" s="57">
        <f t="shared" si="2"/>
        <v>498858.94750000001</v>
      </c>
      <c r="M39" s="262">
        <v>500000</v>
      </c>
      <c r="N39" s="145"/>
      <c r="O39" s="145">
        <v>404</v>
      </c>
      <c r="P39" s="151"/>
      <c r="Q39" s="151"/>
      <c r="R39" s="151"/>
      <c r="S39" s="151"/>
      <c r="T39" s="152">
        <v>1</v>
      </c>
      <c r="U39" s="145"/>
      <c r="V39" s="145"/>
      <c r="W39" s="145"/>
      <c r="X39" s="145"/>
      <c r="Y39" s="145"/>
      <c r="Z39" s="24">
        <v>465</v>
      </c>
      <c r="AA39" s="24"/>
      <c r="AB39" s="168">
        <v>493919.75</v>
      </c>
      <c r="AD39" s="205"/>
      <c r="AE39" s="206"/>
      <c r="AF39" s="205"/>
      <c r="AG39" s="302"/>
    </row>
    <row r="40" spans="1:33" ht="63" x14ac:dyDescent="0.25">
      <c r="A40" s="290">
        <v>5.4</v>
      </c>
      <c r="B40" s="289" t="s">
        <v>489</v>
      </c>
      <c r="C40" s="96" t="s">
        <v>410</v>
      </c>
      <c r="D40" s="195">
        <v>1331</v>
      </c>
      <c r="E40" s="198" t="s">
        <v>457</v>
      </c>
      <c r="F40" s="195">
        <v>1331</v>
      </c>
      <c r="G40" s="183" t="s">
        <v>28</v>
      </c>
      <c r="H40" s="284" t="s">
        <v>353</v>
      </c>
      <c r="I40" s="32" t="s">
        <v>406</v>
      </c>
      <c r="J40" s="150" t="s">
        <v>198</v>
      </c>
      <c r="K40" s="317">
        <v>1</v>
      </c>
      <c r="L40" s="57">
        <f t="shared" si="2"/>
        <v>499450.73680000001</v>
      </c>
      <c r="M40" s="262">
        <v>500000</v>
      </c>
      <c r="N40" s="145"/>
      <c r="O40" s="145">
        <v>497</v>
      </c>
      <c r="P40" s="151"/>
      <c r="Q40" s="151"/>
      <c r="R40" s="151"/>
      <c r="S40" s="151"/>
      <c r="T40" s="152">
        <v>1</v>
      </c>
      <c r="U40" s="145"/>
      <c r="V40" s="145"/>
      <c r="W40" s="145"/>
      <c r="X40" s="145"/>
      <c r="Y40" s="145"/>
      <c r="Z40" s="24">
        <v>320</v>
      </c>
      <c r="AA40" s="24"/>
      <c r="AB40" s="168">
        <v>494505.68</v>
      </c>
      <c r="AD40" s="205"/>
      <c r="AE40" s="206"/>
      <c r="AF40" s="205"/>
      <c r="AG40" s="302"/>
    </row>
    <row r="41" spans="1:33" ht="45" x14ac:dyDescent="0.25">
      <c r="A41" s="290">
        <v>5.5</v>
      </c>
      <c r="B41" s="289" t="s">
        <v>538</v>
      </c>
      <c r="C41" s="125" t="s">
        <v>411</v>
      </c>
      <c r="D41" s="195">
        <v>1332</v>
      </c>
      <c r="E41" s="198" t="s">
        <v>457</v>
      </c>
      <c r="F41" s="195">
        <v>1332</v>
      </c>
      <c r="G41" s="183" t="s">
        <v>88</v>
      </c>
      <c r="H41" s="284" t="s">
        <v>354</v>
      </c>
      <c r="I41" s="32" t="s">
        <v>406</v>
      </c>
      <c r="J41" s="150" t="s">
        <v>198</v>
      </c>
      <c r="K41" s="317">
        <v>1</v>
      </c>
      <c r="L41" s="57">
        <f t="shared" si="2"/>
        <v>498866.48210000002</v>
      </c>
      <c r="M41" s="262">
        <v>500000</v>
      </c>
      <c r="N41" s="145"/>
      <c r="O41" s="145">
        <v>181</v>
      </c>
      <c r="P41" s="151"/>
      <c r="Q41" s="151"/>
      <c r="R41" s="151"/>
      <c r="S41" s="151"/>
      <c r="T41" s="152">
        <v>1</v>
      </c>
      <c r="U41" s="145"/>
      <c r="V41" s="145"/>
      <c r="W41" s="145"/>
      <c r="X41" s="145"/>
      <c r="Y41" s="145"/>
      <c r="Z41" s="24">
        <v>50</v>
      </c>
      <c r="AA41" s="24"/>
      <c r="AB41" s="168">
        <v>493927.21</v>
      </c>
      <c r="AD41" s="205"/>
      <c r="AE41" s="209"/>
      <c r="AF41" s="205"/>
      <c r="AG41" s="305"/>
    </row>
    <row r="42" spans="1:33" ht="31.5" x14ac:dyDescent="0.25">
      <c r="A42" s="290">
        <v>5.6</v>
      </c>
      <c r="B42" s="295" t="s">
        <v>490</v>
      </c>
      <c r="C42" s="125" t="s">
        <v>412</v>
      </c>
      <c r="D42" s="195">
        <v>1333</v>
      </c>
      <c r="E42" s="198" t="s">
        <v>457</v>
      </c>
      <c r="F42" s="195">
        <v>1333</v>
      </c>
      <c r="G42" s="183" t="s">
        <v>308</v>
      </c>
      <c r="H42" s="284" t="s">
        <v>478</v>
      </c>
      <c r="I42" s="32" t="s">
        <v>406</v>
      </c>
      <c r="J42" s="150" t="s">
        <v>198</v>
      </c>
      <c r="K42" s="317">
        <v>1</v>
      </c>
      <c r="L42" s="57">
        <f t="shared" si="2"/>
        <v>499681.50159999996</v>
      </c>
      <c r="M42" s="262">
        <v>500000</v>
      </c>
      <c r="N42" s="145"/>
      <c r="O42" s="145">
        <v>191</v>
      </c>
      <c r="P42" s="151">
        <v>1</v>
      </c>
      <c r="Q42" s="151"/>
      <c r="R42" s="151"/>
      <c r="S42" s="151"/>
      <c r="T42" s="152"/>
      <c r="U42" s="145"/>
      <c r="V42" s="145"/>
      <c r="W42" s="145"/>
      <c r="X42" s="145"/>
      <c r="Y42" s="145"/>
      <c r="Z42" s="24">
        <v>600</v>
      </c>
      <c r="AA42" s="24"/>
      <c r="AB42" s="168">
        <v>494734.16</v>
      </c>
      <c r="AD42" s="205"/>
      <c r="AE42" s="209"/>
      <c r="AF42" s="205"/>
      <c r="AG42" s="551"/>
    </row>
    <row r="43" spans="1:33" ht="47.25" x14ac:dyDescent="0.25">
      <c r="A43" s="290">
        <v>5.7</v>
      </c>
      <c r="B43" s="289" t="s">
        <v>539</v>
      </c>
      <c r="C43" s="96" t="s">
        <v>413</v>
      </c>
      <c r="D43" s="195">
        <v>1335</v>
      </c>
      <c r="E43" s="198" t="s">
        <v>457</v>
      </c>
      <c r="F43" s="195">
        <v>1335</v>
      </c>
      <c r="G43" s="183" t="s">
        <v>30</v>
      </c>
      <c r="H43" s="284" t="s">
        <v>355</v>
      </c>
      <c r="I43" s="32" t="s">
        <v>406</v>
      </c>
      <c r="J43" s="150" t="s">
        <v>198</v>
      </c>
      <c r="K43" s="317">
        <v>1</v>
      </c>
      <c r="L43" s="57">
        <f t="shared" si="2"/>
        <v>499324.03229999996</v>
      </c>
      <c r="M43" s="262">
        <v>500000</v>
      </c>
      <c r="N43" s="145"/>
      <c r="O43" s="253">
        <v>220.5</v>
      </c>
      <c r="P43" s="151"/>
      <c r="Q43" s="151"/>
      <c r="R43" s="151"/>
      <c r="S43" s="151"/>
      <c r="T43" s="152">
        <v>1</v>
      </c>
      <c r="U43" s="145"/>
      <c r="V43" s="145"/>
      <c r="W43" s="145"/>
      <c r="X43" s="145"/>
      <c r="Y43" s="145"/>
      <c r="Z43" s="24">
        <v>25</v>
      </c>
      <c r="AA43" s="24"/>
      <c r="AB43" s="168">
        <v>494380.23</v>
      </c>
      <c r="AD43" s="205"/>
      <c r="AE43" s="206"/>
      <c r="AF43" s="205"/>
      <c r="AG43" s="550"/>
    </row>
    <row r="44" spans="1:33" ht="63" x14ac:dyDescent="0.25">
      <c r="A44" s="290">
        <v>5.8</v>
      </c>
      <c r="B44" s="289" t="s">
        <v>491</v>
      </c>
      <c r="C44" s="96" t="s">
        <v>414</v>
      </c>
      <c r="D44" s="196">
        <v>1337</v>
      </c>
      <c r="E44" s="198" t="s">
        <v>457</v>
      </c>
      <c r="F44" s="196">
        <v>1337</v>
      </c>
      <c r="G44" s="183" t="s">
        <v>13</v>
      </c>
      <c r="H44" s="284" t="s">
        <v>356</v>
      </c>
      <c r="I44" s="32" t="s">
        <v>406</v>
      </c>
      <c r="J44" s="150" t="s">
        <v>198</v>
      </c>
      <c r="K44" s="317"/>
      <c r="L44" s="57">
        <f t="shared" si="2"/>
        <v>0</v>
      </c>
      <c r="M44" s="262">
        <v>250000</v>
      </c>
      <c r="N44" s="145"/>
      <c r="O44" s="145"/>
      <c r="P44" s="151">
        <v>1</v>
      </c>
      <c r="Q44" s="151"/>
      <c r="R44" s="151"/>
      <c r="S44" s="151"/>
      <c r="T44" s="152"/>
      <c r="U44" s="145"/>
      <c r="V44" s="145"/>
      <c r="W44" s="145"/>
      <c r="X44" s="145"/>
      <c r="Y44" s="145"/>
      <c r="Z44" s="24">
        <v>44</v>
      </c>
      <c r="AA44" s="24"/>
      <c r="AB44" s="168"/>
      <c r="AD44" s="205"/>
      <c r="AE44" s="206"/>
      <c r="AF44" s="205"/>
      <c r="AG44" s="302"/>
    </row>
    <row r="45" spans="1:33" ht="75" x14ac:dyDescent="0.25">
      <c r="A45" s="290">
        <v>5.9</v>
      </c>
      <c r="B45" s="289" t="s">
        <v>492</v>
      </c>
      <c r="C45" s="96" t="s">
        <v>414</v>
      </c>
      <c r="D45" s="196">
        <v>1337</v>
      </c>
      <c r="E45" s="198" t="s">
        <v>457</v>
      </c>
      <c r="F45" s="196">
        <v>1337</v>
      </c>
      <c r="G45" s="184" t="s">
        <v>13</v>
      </c>
      <c r="H45" s="186" t="s">
        <v>357</v>
      </c>
      <c r="I45" s="32" t="s">
        <v>406</v>
      </c>
      <c r="J45" s="150" t="s">
        <v>198</v>
      </c>
      <c r="K45" s="317"/>
      <c r="L45" s="57">
        <f t="shared" si="2"/>
        <v>0</v>
      </c>
      <c r="M45" s="262">
        <v>250000</v>
      </c>
      <c r="N45" s="145"/>
      <c r="O45" s="145"/>
      <c r="P45" s="151">
        <v>1</v>
      </c>
      <c r="Q45" s="151"/>
      <c r="R45" s="151"/>
      <c r="S45" s="151"/>
      <c r="T45" s="152"/>
      <c r="U45" s="145"/>
      <c r="V45" s="145"/>
      <c r="W45" s="145"/>
      <c r="X45" s="145"/>
      <c r="Y45" s="145"/>
      <c r="Z45" s="24">
        <v>80</v>
      </c>
      <c r="AA45" s="24"/>
      <c r="AB45" s="168"/>
      <c r="AD45" s="205"/>
      <c r="AE45" s="206"/>
      <c r="AF45" s="205"/>
      <c r="AG45" s="305"/>
    </row>
    <row r="46" spans="1:33" ht="47.25" x14ac:dyDescent="0.25">
      <c r="A46" s="291">
        <v>5.0999999999999996</v>
      </c>
      <c r="B46" s="289" t="s">
        <v>540</v>
      </c>
      <c r="C46" s="96" t="s">
        <v>415</v>
      </c>
      <c r="D46" s="195">
        <v>1339</v>
      </c>
      <c r="E46" s="198" t="s">
        <v>457</v>
      </c>
      <c r="F46" s="195">
        <v>1339</v>
      </c>
      <c r="G46" s="183" t="s">
        <v>86</v>
      </c>
      <c r="H46" s="186" t="s">
        <v>358</v>
      </c>
      <c r="I46" s="32" t="s">
        <v>406</v>
      </c>
      <c r="J46" s="150" t="s">
        <v>198</v>
      </c>
      <c r="K46" s="317">
        <v>1</v>
      </c>
      <c r="L46" s="57">
        <f t="shared" si="2"/>
        <v>374719.91820000001</v>
      </c>
      <c r="M46" s="262">
        <v>375000</v>
      </c>
      <c r="N46" s="145"/>
      <c r="O46" s="145"/>
      <c r="P46" s="151">
        <v>1</v>
      </c>
      <c r="Q46" s="151"/>
      <c r="R46" s="151"/>
      <c r="S46" s="151"/>
      <c r="T46" s="152"/>
      <c r="U46" s="145"/>
      <c r="V46" s="145"/>
      <c r="W46" s="145"/>
      <c r="X46" s="145"/>
      <c r="Y46" s="145"/>
      <c r="Z46" s="24">
        <v>285</v>
      </c>
      <c r="AA46" s="24"/>
      <c r="AB46" s="168">
        <v>371009.82</v>
      </c>
      <c r="AD46" s="205"/>
      <c r="AE46" s="206"/>
      <c r="AF46" s="205"/>
      <c r="AG46" s="305"/>
    </row>
    <row r="47" spans="1:33" ht="60" x14ac:dyDescent="0.25">
      <c r="A47" s="296">
        <v>5.1100000000000003</v>
      </c>
      <c r="B47" s="295" t="s">
        <v>541</v>
      </c>
      <c r="C47" s="96" t="s">
        <v>415</v>
      </c>
      <c r="D47" s="195">
        <v>1339</v>
      </c>
      <c r="E47" s="198" t="s">
        <v>457</v>
      </c>
      <c r="F47" s="195">
        <v>1339</v>
      </c>
      <c r="G47" s="184" t="s">
        <v>86</v>
      </c>
      <c r="H47" s="186" t="s">
        <v>359</v>
      </c>
      <c r="I47" s="32" t="s">
        <v>406</v>
      </c>
      <c r="J47" s="150" t="s">
        <v>198</v>
      </c>
      <c r="K47" s="317"/>
      <c r="L47" s="57">
        <f t="shared" si="2"/>
        <v>0</v>
      </c>
      <c r="M47" s="262">
        <v>125000</v>
      </c>
      <c r="N47" s="145"/>
      <c r="O47" s="145"/>
      <c r="P47" s="151">
        <v>1</v>
      </c>
      <c r="Q47" s="151"/>
      <c r="R47" s="151"/>
      <c r="S47" s="151"/>
      <c r="T47" s="152"/>
      <c r="U47" s="145"/>
      <c r="V47" s="145"/>
      <c r="W47" s="145"/>
      <c r="X47" s="145"/>
      <c r="Y47" s="145"/>
      <c r="Z47" s="24">
        <v>850</v>
      </c>
      <c r="AA47" s="24"/>
      <c r="AB47" s="168"/>
      <c r="AD47" s="205"/>
      <c r="AE47" s="206"/>
      <c r="AF47" s="205"/>
      <c r="AG47" s="305"/>
    </row>
    <row r="48" spans="1:33" ht="45" x14ac:dyDescent="0.25">
      <c r="A48" s="291">
        <v>5.12</v>
      </c>
      <c r="B48" s="289" t="s">
        <v>493</v>
      </c>
      <c r="C48" s="96" t="s">
        <v>416</v>
      </c>
      <c r="D48" s="195">
        <v>1341</v>
      </c>
      <c r="E48" s="198" t="s">
        <v>457</v>
      </c>
      <c r="F48" s="195">
        <v>1341</v>
      </c>
      <c r="G48" s="183" t="s">
        <v>84</v>
      </c>
      <c r="H48" s="284" t="s">
        <v>360</v>
      </c>
      <c r="I48" s="32" t="s">
        <v>406</v>
      </c>
      <c r="J48" s="150" t="s">
        <v>198</v>
      </c>
      <c r="K48" s="317">
        <v>1</v>
      </c>
      <c r="L48" s="57">
        <f t="shared" si="2"/>
        <v>249750.56789999999</v>
      </c>
      <c r="M48" s="262">
        <v>250000</v>
      </c>
      <c r="N48" s="145"/>
      <c r="O48" s="145">
        <v>219</v>
      </c>
      <c r="P48" s="151"/>
      <c r="Q48" s="151"/>
      <c r="R48" s="151"/>
      <c r="S48" s="151"/>
      <c r="T48" s="152">
        <v>1</v>
      </c>
      <c r="U48" s="145"/>
      <c r="V48" s="145"/>
      <c r="W48" s="145"/>
      <c r="X48" s="145"/>
      <c r="Y48" s="145"/>
      <c r="Z48" s="24">
        <v>150</v>
      </c>
      <c r="AA48" s="24"/>
      <c r="AB48" s="168">
        <v>247277.79</v>
      </c>
      <c r="AD48" s="205"/>
      <c r="AE48" s="206"/>
      <c r="AF48" s="205"/>
      <c r="AG48" s="550"/>
    </row>
    <row r="49" spans="1:33" ht="47.25" x14ac:dyDescent="0.25">
      <c r="A49" s="296">
        <v>5.13</v>
      </c>
      <c r="B49" s="289" t="s">
        <v>494</v>
      </c>
      <c r="C49" s="96" t="s">
        <v>416</v>
      </c>
      <c r="D49" s="195">
        <v>1341</v>
      </c>
      <c r="E49" s="198" t="s">
        <v>457</v>
      </c>
      <c r="F49" s="195">
        <v>1341</v>
      </c>
      <c r="G49" s="184" t="s">
        <v>84</v>
      </c>
      <c r="H49" s="284" t="s">
        <v>361</v>
      </c>
      <c r="I49" s="32" t="s">
        <v>406</v>
      </c>
      <c r="J49" s="150" t="s">
        <v>198</v>
      </c>
      <c r="K49" s="317">
        <v>1</v>
      </c>
      <c r="L49" s="57">
        <f t="shared" si="2"/>
        <v>249510.6323</v>
      </c>
      <c r="M49" s="262">
        <v>250000</v>
      </c>
      <c r="N49" s="145"/>
      <c r="O49" s="254">
        <v>114.75</v>
      </c>
      <c r="P49" s="151"/>
      <c r="Q49" s="151"/>
      <c r="R49" s="151"/>
      <c r="S49" s="151"/>
      <c r="T49" s="152">
        <v>1</v>
      </c>
      <c r="U49" s="145"/>
      <c r="V49" s="145"/>
      <c r="W49" s="145"/>
      <c r="X49" s="145"/>
      <c r="Y49" s="145"/>
      <c r="Z49" s="24">
        <v>10</v>
      </c>
      <c r="AA49" s="24"/>
      <c r="AB49" s="168">
        <v>247040.23</v>
      </c>
      <c r="AD49" s="205"/>
      <c r="AE49" s="206"/>
      <c r="AF49" s="205"/>
      <c r="AG49" s="550"/>
    </row>
    <row r="50" spans="1:33" ht="63" x14ac:dyDescent="0.25">
      <c r="A50" s="291">
        <v>5.14</v>
      </c>
      <c r="B50" s="289" t="s">
        <v>542</v>
      </c>
      <c r="C50" s="96" t="s">
        <v>417</v>
      </c>
      <c r="D50" s="195">
        <v>1342</v>
      </c>
      <c r="E50" s="198" t="s">
        <v>457</v>
      </c>
      <c r="F50" s="195">
        <v>1342</v>
      </c>
      <c r="G50" s="183" t="s">
        <v>83</v>
      </c>
      <c r="H50" s="284" t="s">
        <v>362</v>
      </c>
      <c r="I50" s="32" t="s">
        <v>406</v>
      </c>
      <c r="J50" s="150" t="s">
        <v>198</v>
      </c>
      <c r="K50" s="317">
        <v>1</v>
      </c>
      <c r="L50" s="57">
        <f t="shared" si="2"/>
        <v>488611.1643</v>
      </c>
      <c r="M50" s="262">
        <v>500000</v>
      </c>
      <c r="N50" s="145"/>
      <c r="O50" s="145">
        <v>400</v>
      </c>
      <c r="P50" s="151"/>
      <c r="Q50" s="151"/>
      <c r="R50" s="151"/>
      <c r="S50" s="151"/>
      <c r="T50" s="152">
        <v>1</v>
      </c>
      <c r="U50" s="145"/>
      <c r="V50" s="145"/>
      <c r="W50" s="145"/>
      <c r="X50" s="145"/>
      <c r="Y50" s="145"/>
      <c r="Z50" s="24">
        <v>800</v>
      </c>
      <c r="AA50" s="24"/>
      <c r="AB50" s="168">
        <v>483773.43</v>
      </c>
      <c r="AD50" s="205"/>
      <c r="AE50" s="210"/>
      <c r="AF50" s="205"/>
      <c r="AG50" s="302"/>
    </row>
    <row r="51" spans="1:33" ht="63" x14ac:dyDescent="0.25">
      <c r="A51" s="296">
        <v>5.15</v>
      </c>
      <c r="B51" s="289" t="s">
        <v>495</v>
      </c>
      <c r="C51" s="96" t="s">
        <v>418</v>
      </c>
      <c r="D51" s="195">
        <v>1343</v>
      </c>
      <c r="E51" s="198" t="s">
        <v>457</v>
      </c>
      <c r="F51" s="195">
        <v>1343</v>
      </c>
      <c r="G51" s="183" t="s">
        <v>42</v>
      </c>
      <c r="H51" s="284" t="s">
        <v>363</v>
      </c>
      <c r="I51" s="32" t="s">
        <v>406</v>
      </c>
      <c r="J51" s="150" t="s">
        <v>198</v>
      </c>
      <c r="K51" s="317">
        <v>1</v>
      </c>
      <c r="L51" s="57">
        <f t="shared" si="2"/>
        <v>499507.48869999999</v>
      </c>
      <c r="M51" s="262">
        <v>500000</v>
      </c>
      <c r="N51" s="145"/>
      <c r="O51" s="253">
        <v>443.5</v>
      </c>
      <c r="P51" s="151"/>
      <c r="Q51" s="151"/>
      <c r="R51" s="151"/>
      <c r="S51" s="151"/>
      <c r="T51" s="152">
        <v>1</v>
      </c>
      <c r="U51" s="145"/>
      <c r="V51" s="145"/>
      <c r="W51" s="145"/>
      <c r="X51" s="145"/>
      <c r="Y51" s="145"/>
      <c r="Z51" s="24">
        <v>300</v>
      </c>
      <c r="AA51" s="24"/>
      <c r="AB51" s="168">
        <v>494561.87</v>
      </c>
      <c r="AD51" s="205"/>
      <c r="AE51" s="210"/>
      <c r="AF51" s="205"/>
      <c r="AG51" s="305"/>
    </row>
    <row r="52" spans="1:33" ht="47.25" x14ac:dyDescent="0.25">
      <c r="A52" s="291">
        <v>5.16</v>
      </c>
      <c r="B52" s="289" t="s">
        <v>543</v>
      </c>
      <c r="C52" s="96" t="s">
        <v>419</v>
      </c>
      <c r="D52" s="195">
        <v>1344</v>
      </c>
      <c r="E52" s="198" t="s">
        <v>457</v>
      </c>
      <c r="F52" s="195">
        <v>1344</v>
      </c>
      <c r="G52" s="183" t="s">
        <v>82</v>
      </c>
      <c r="H52" s="284" t="s">
        <v>364</v>
      </c>
      <c r="I52" s="32" t="s">
        <v>406</v>
      </c>
      <c r="J52" s="150" t="s">
        <v>198</v>
      </c>
      <c r="K52" s="317">
        <v>1</v>
      </c>
      <c r="L52" s="57">
        <f t="shared" si="2"/>
        <v>498858.94750000001</v>
      </c>
      <c r="M52" s="262">
        <v>500000</v>
      </c>
      <c r="N52" s="145"/>
      <c r="O52" s="145">
        <v>404</v>
      </c>
      <c r="P52" s="151"/>
      <c r="Q52" s="151"/>
      <c r="R52" s="151"/>
      <c r="S52" s="151"/>
      <c r="T52" s="190">
        <v>1</v>
      </c>
      <c r="U52" s="145"/>
      <c r="V52" s="145"/>
      <c r="W52" s="145"/>
      <c r="X52" s="145"/>
      <c r="Y52" s="145"/>
      <c r="Z52" s="24">
        <v>250</v>
      </c>
      <c r="AA52" s="24"/>
      <c r="AB52" s="168">
        <v>493919.75</v>
      </c>
      <c r="AD52" s="205"/>
      <c r="AE52" s="206"/>
      <c r="AF52" s="205"/>
      <c r="AG52" s="305"/>
    </row>
    <row r="53" spans="1:33" ht="47.25" x14ac:dyDescent="0.25">
      <c r="A53" s="296">
        <v>5.17</v>
      </c>
      <c r="B53" s="289" t="s">
        <v>496</v>
      </c>
      <c r="C53" s="96" t="s">
        <v>420</v>
      </c>
      <c r="D53" s="195">
        <v>1345</v>
      </c>
      <c r="E53" s="198" t="s">
        <v>457</v>
      </c>
      <c r="F53" s="195">
        <v>1345</v>
      </c>
      <c r="G53" s="183" t="s">
        <v>81</v>
      </c>
      <c r="H53" s="284" t="s">
        <v>365</v>
      </c>
      <c r="I53" s="32" t="s">
        <v>406</v>
      </c>
      <c r="J53" s="150" t="s">
        <v>198</v>
      </c>
      <c r="K53" s="317">
        <v>1</v>
      </c>
      <c r="L53" s="57">
        <f t="shared" si="2"/>
        <v>499854.36310000002</v>
      </c>
      <c r="M53" s="262">
        <v>500000</v>
      </c>
      <c r="N53" s="145"/>
      <c r="O53" s="145">
        <v>227</v>
      </c>
      <c r="P53" s="151"/>
      <c r="Q53" s="151"/>
      <c r="R53" s="151"/>
      <c r="S53" s="151"/>
      <c r="T53" s="152">
        <v>1</v>
      </c>
      <c r="U53" s="145"/>
      <c r="V53" s="145"/>
      <c r="W53" s="145"/>
      <c r="X53" s="145"/>
      <c r="Y53" s="145"/>
      <c r="Z53" s="24">
        <v>40</v>
      </c>
      <c r="AA53" s="24"/>
      <c r="AB53" s="62">
        <v>494905.31</v>
      </c>
      <c r="AD53" s="205"/>
      <c r="AE53" s="206"/>
      <c r="AF53" s="205"/>
      <c r="AG53" s="302"/>
    </row>
    <row r="54" spans="1:33" ht="45" x14ac:dyDescent="0.25">
      <c r="A54" s="291">
        <v>5.1800000000000104</v>
      </c>
      <c r="B54" s="289" t="s">
        <v>497</v>
      </c>
      <c r="C54" s="96" t="s">
        <v>421</v>
      </c>
      <c r="D54" s="195">
        <v>1346</v>
      </c>
      <c r="E54" s="198" t="s">
        <v>457</v>
      </c>
      <c r="F54" s="195">
        <v>1346</v>
      </c>
      <c r="G54" s="183" t="s">
        <v>310</v>
      </c>
      <c r="H54" s="284" t="s">
        <v>366</v>
      </c>
      <c r="I54" s="32" t="s">
        <v>406</v>
      </c>
      <c r="J54" s="150" t="s">
        <v>198</v>
      </c>
      <c r="K54" s="317">
        <v>1</v>
      </c>
      <c r="L54" s="57">
        <f t="shared" si="2"/>
        <v>498738.36359999998</v>
      </c>
      <c r="M54" s="262">
        <v>500000</v>
      </c>
      <c r="N54" s="145"/>
      <c r="O54" s="145">
        <v>253</v>
      </c>
      <c r="P54" s="151"/>
      <c r="Q54" s="151"/>
      <c r="R54" s="151"/>
      <c r="S54" s="151"/>
      <c r="T54" s="152">
        <v>1</v>
      </c>
      <c r="U54" s="145"/>
      <c r="V54" s="145"/>
      <c r="W54" s="145"/>
      <c r="X54" s="145"/>
      <c r="Y54" s="145"/>
      <c r="Z54" s="24">
        <v>60</v>
      </c>
      <c r="AA54" s="24"/>
      <c r="AB54" s="62">
        <v>493800.36</v>
      </c>
      <c r="AD54" s="205"/>
      <c r="AE54" s="206"/>
      <c r="AF54" s="205"/>
      <c r="AG54" s="305"/>
    </row>
    <row r="55" spans="1:33" ht="63" x14ac:dyDescent="0.25">
      <c r="A55" s="296">
        <v>5.1900000000000102</v>
      </c>
      <c r="B55" s="289" t="s">
        <v>544</v>
      </c>
      <c r="C55" s="96" t="s">
        <v>422</v>
      </c>
      <c r="D55" s="195">
        <v>1347</v>
      </c>
      <c r="E55" s="198" t="s">
        <v>457</v>
      </c>
      <c r="F55" s="195">
        <v>1347</v>
      </c>
      <c r="G55" s="183" t="s">
        <v>79</v>
      </c>
      <c r="H55" s="284" t="s">
        <v>367</v>
      </c>
      <c r="I55" s="32" t="s">
        <v>406</v>
      </c>
      <c r="J55" s="150" t="s">
        <v>198</v>
      </c>
      <c r="K55" s="317">
        <v>1</v>
      </c>
      <c r="L55" s="57">
        <f t="shared" si="2"/>
        <v>498387.71179999999</v>
      </c>
      <c r="M55" s="262">
        <v>500000</v>
      </c>
      <c r="N55" s="145"/>
      <c r="O55" s="145">
        <v>228</v>
      </c>
      <c r="P55" s="151"/>
      <c r="Q55" s="151"/>
      <c r="R55" s="151"/>
      <c r="S55" s="151"/>
      <c r="T55" s="152">
        <v>1</v>
      </c>
      <c r="U55" s="145"/>
      <c r="V55" s="145"/>
      <c r="W55" s="145"/>
      <c r="X55" s="145"/>
      <c r="Y55" s="145"/>
      <c r="Z55" s="24">
        <v>200</v>
      </c>
      <c r="AA55" s="24"/>
      <c r="AB55" s="168">
        <v>493453.18</v>
      </c>
      <c r="AD55" s="205"/>
      <c r="AE55" s="206"/>
      <c r="AF55" s="205"/>
      <c r="AG55" s="305"/>
    </row>
    <row r="56" spans="1:33" ht="45" x14ac:dyDescent="0.25">
      <c r="A56" s="296">
        <v>5.2</v>
      </c>
      <c r="B56" s="289" t="s">
        <v>545</v>
      </c>
      <c r="C56" s="96" t="s">
        <v>423</v>
      </c>
      <c r="D56" s="195">
        <v>1349</v>
      </c>
      <c r="E56" s="198" t="s">
        <v>457</v>
      </c>
      <c r="F56" s="195">
        <v>1349</v>
      </c>
      <c r="G56" s="183" t="s">
        <v>40</v>
      </c>
      <c r="H56" s="284" t="s">
        <v>368</v>
      </c>
      <c r="I56" s="32" t="s">
        <v>406</v>
      </c>
      <c r="J56" s="150" t="s">
        <v>198</v>
      </c>
      <c r="K56" s="317">
        <v>1</v>
      </c>
      <c r="L56" s="57">
        <f t="shared" si="2"/>
        <v>499083.98560000001</v>
      </c>
      <c r="M56" s="262">
        <v>500000</v>
      </c>
      <c r="N56" s="145"/>
      <c r="O56" s="145">
        <v>235</v>
      </c>
      <c r="P56" s="151"/>
      <c r="Q56" s="151"/>
      <c r="R56" s="151"/>
      <c r="S56" s="151"/>
      <c r="T56" s="152">
        <v>1</v>
      </c>
      <c r="U56" s="145"/>
      <c r="V56" s="145"/>
      <c r="W56" s="145"/>
      <c r="X56" s="145"/>
      <c r="Y56" s="145"/>
      <c r="Z56" s="24">
        <v>185</v>
      </c>
      <c r="AA56" s="24"/>
      <c r="AB56" s="168">
        <v>494142.56</v>
      </c>
      <c r="AD56" s="205"/>
      <c r="AE56" s="206"/>
      <c r="AF56" s="205"/>
      <c r="AG56" s="305"/>
    </row>
    <row r="57" spans="1:33" ht="78.75" x14ac:dyDescent="0.25">
      <c r="A57" s="291">
        <v>5.21</v>
      </c>
      <c r="B57" s="289" t="s">
        <v>498</v>
      </c>
      <c r="C57" s="96" t="s">
        <v>424</v>
      </c>
      <c r="D57" s="195">
        <v>1353</v>
      </c>
      <c r="E57" s="198" t="s">
        <v>457</v>
      </c>
      <c r="F57" s="195">
        <v>1353</v>
      </c>
      <c r="G57" s="183" t="s">
        <v>65</v>
      </c>
      <c r="H57" s="284" t="s">
        <v>369</v>
      </c>
      <c r="I57" s="32" t="s">
        <v>406</v>
      </c>
      <c r="J57" s="150" t="s">
        <v>198</v>
      </c>
      <c r="K57" s="317">
        <v>1</v>
      </c>
      <c r="L57" s="57">
        <f t="shared" si="2"/>
        <v>498669.32</v>
      </c>
      <c r="M57" s="262">
        <v>500000</v>
      </c>
      <c r="N57" s="145"/>
      <c r="O57" s="145">
        <v>234</v>
      </c>
      <c r="P57" s="151"/>
      <c r="Q57" s="151"/>
      <c r="R57" s="151"/>
      <c r="S57" s="151"/>
      <c r="T57" s="152">
        <v>1</v>
      </c>
      <c r="U57" s="145"/>
      <c r="V57" s="145"/>
      <c r="W57" s="145"/>
      <c r="X57" s="145"/>
      <c r="Y57" s="145"/>
      <c r="Z57" s="24">
        <v>300</v>
      </c>
      <c r="AA57" s="24"/>
      <c r="AB57" s="168">
        <v>493732</v>
      </c>
      <c r="AD57" s="205"/>
      <c r="AE57" s="210"/>
      <c r="AF57" s="205"/>
      <c r="AG57" s="305"/>
    </row>
    <row r="58" spans="1:33" ht="45" x14ac:dyDescent="0.25">
      <c r="A58" s="296">
        <v>5.22</v>
      </c>
      <c r="B58" s="289" t="s">
        <v>499</v>
      </c>
      <c r="C58" s="96" t="s">
        <v>425</v>
      </c>
      <c r="D58" s="195">
        <v>1354</v>
      </c>
      <c r="E58" s="198" t="s">
        <v>457</v>
      </c>
      <c r="F58" s="195">
        <v>1354</v>
      </c>
      <c r="G58" s="183" t="s">
        <v>66</v>
      </c>
      <c r="H58" s="284" t="s">
        <v>370</v>
      </c>
      <c r="I58" s="32" t="s">
        <v>406</v>
      </c>
      <c r="J58" s="150" t="s">
        <v>198</v>
      </c>
      <c r="K58" s="317">
        <v>1</v>
      </c>
      <c r="L58" s="57">
        <f t="shared" si="2"/>
        <v>498991.24739999999</v>
      </c>
      <c r="M58" s="262">
        <v>500000</v>
      </c>
      <c r="N58" s="145"/>
      <c r="O58" s="145">
        <v>200</v>
      </c>
      <c r="P58" s="151"/>
      <c r="Q58" s="151"/>
      <c r="R58" s="151"/>
      <c r="S58" s="151"/>
      <c r="T58" s="325">
        <v>1</v>
      </c>
      <c r="U58" s="145">
        <v>1</v>
      </c>
      <c r="V58" s="145"/>
      <c r="W58" s="145"/>
      <c r="X58" s="145"/>
      <c r="Y58" s="145"/>
      <c r="Z58" s="24">
        <v>150</v>
      </c>
      <c r="AA58" s="24"/>
      <c r="AB58" s="168">
        <v>494050.74</v>
      </c>
      <c r="AD58" s="205"/>
      <c r="AE58" s="210"/>
      <c r="AF58" s="205"/>
      <c r="AG58" s="305"/>
    </row>
    <row r="59" spans="1:33" ht="47.25" x14ac:dyDescent="0.25">
      <c r="A59" s="291">
        <v>5.23</v>
      </c>
      <c r="B59" s="297" t="s">
        <v>546</v>
      </c>
      <c r="C59" s="96" t="s">
        <v>426</v>
      </c>
      <c r="D59" s="195">
        <v>1355</v>
      </c>
      <c r="E59" s="198" t="s">
        <v>457</v>
      </c>
      <c r="F59" s="195">
        <v>1355</v>
      </c>
      <c r="G59" s="184" t="s">
        <v>49</v>
      </c>
      <c r="H59" s="284" t="s">
        <v>371</v>
      </c>
      <c r="I59" s="32" t="s">
        <v>405</v>
      </c>
      <c r="J59" s="150" t="s">
        <v>198</v>
      </c>
      <c r="K59" s="317"/>
      <c r="L59" s="57">
        <f t="shared" si="2"/>
        <v>0</v>
      </c>
      <c r="M59" s="262">
        <v>500000</v>
      </c>
      <c r="N59" s="145"/>
      <c r="O59" s="145"/>
      <c r="P59" s="151">
        <v>1</v>
      </c>
      <c r="Q59" s="151"/>
      <c r="R59" s="151"/>
      <c r="S59" s="151"/>
      <c r="T59" s="152"/>
      <c r="U59" s="145"/>
      <c r="V59" s="145"/>
      <c r="W59" s="145"/>
      <c r="X59" s="145"/>
      <c r="Y59" s="145"/>
      <c r="Z59" s="24">
        <v>80</v>
      </c>
      <c r="AA59" s="24"/>
      <c r="AB59" s="168"/>
      <c r="AD59" s="205"/>
      <c r="AE59" s="210"/>
      <c r="AF59" s="205"/>
      <c r="AG59" s="303"/>
    </row>
    <row r="60" spans="1:33" ht="31.5" x14ac:dyDescent="0.25">
      <c r="A60" s="296">
        <v>5.24</v>
      </c>
      <c r="B60" s="289" t="s">
        <v>500</v>
      </c>
      <c r="C60" s="96" t="s">
        <v>564</v>
      </c>
      <c r="D60" s="195">
        <v>1357</v>
      </c>
      <c r="E60" s="198" t="s">
        <v>457</v>
      </c>
      <c r="F60" s="195">
        <v>1357</v>
      </c>
      <c r="G60" s="183" t="s">
        <v>403</v>
      </c>
      <c r="H60" s="284" t="s">
        <v>372</v>
      </c>
      <c r="I60" s="32" t="s">
        <v>406</v>
      </c>
      <c r="J60" s="150" t="s">
        <v>198</v>
      </c>
      <c r="K60" s="317">
        <v>1</v>
      </c>
      <c r="L60" s="57">
        <f t="shared" si="2"/>
        <v>499610.15520000004</v>
      </c>
      <c r="M60" s="262">
        <v>500000</v>
      </c>
      <c r="N60" s="145"/>
      <c r="O60" s="145"/>
      <c r="P60" s="151">
        <v>1</v>
      </c>
      <c r="Q60" s="151"/>
      <c r="R60" s="151"/>
      <c r="S60" s="151"/>
      <c r="T60" s="152"/>
      <c r="U60" s="145"/>
      <c r="V60" s="145"/>
      <c r="W60" s="145"/>
      <c r="X60" s="145"/>
      <c r="Y60" s="145"/>
      <c r="Z60" s="24">
        <v>85</v>
      </c>
      <c r="AA60" s="24"/>
      <c r="AB60" s="168">
        <v>494663.52</v>
      </c>
      <c r="AD60" s="205"/>
      <c r="AE60" s="206"/>
      <c r="AF60" s="205"/>
      <c r="AG60" s="302"/>
    </row>
    <row r="61" spans="1:33" ht="78.75" x14ac:dyDescent="0.25">
      <c r="A61" s="291">
        <v>5.25</v>
      </c>
      <c r="B61" s="289" t="s">
        <v>501</v>
      </c>
      <c r="C61" s="96" t="s">
        <v>427</v>
      </c>
      <c r="D61" s="195">
        <v>1358</v>
      </c>
      <c r="E61" s="198" t="s">
        <v>457</v>
      </c>
      <c r="F61" s="195">
        <v>1358</v>
      </c>
      <c r="G61" s="183" t="s">
        <v>75</v>
      </c>
      <c r="H61" s="284" t="s">
        <v>373</v>
      </c>
      <c r="I61" s="32" t="s">
        <v>406</v>
      </c>
      <c r="J61" s="150" t="s">
        <v>198</v>
      </c>
      <c r="K61" s="317">
        <v>1</v>
      </c>
      <c r="L61" s="57">
        <f t="shared" si="2"/>
        <v>497946.37210000004</v>
      </c>
      <c r="M61" s="262">
        <v>500000</v>
      </c>
      <c r="N61" s="145"/>
      <c r="O61" s="145">
        <v>182</v>
      </c>
      <c r="P61" s="151"/>
      <c r="Q61" s="151"/>
      <c r="R61" s="151"/>
      <c r="S61" s="151"/>
      <c r="T61" s="152">
        <v>1</v>
      </c>
      <c r="U61" s="145"/>
      <c r="V61" s="145"/>
      <c r="W61" s="145"/>
      <c r="X61" s="145"/>
      <c r="Y61" s="145"/>
      <c r="Z61" s="24">
        <v>55</v>
      </c>
      <c r="AA61" s="24"/>
      <c r="AB61" s="168">
        <v>493016.21</v>
      </c>
      <c r="AD61" s="205"/>
      <c r="AE61" s="206"/>
      <c r="AF61" s="205"/>
      <c r="AG61" s="305"/>
    </row>
    <row r="62" spans="1:33" ht="47.25" x14ac:dyDescent="0.25">
      <c r="A62" s="296">
        <v>5.26</v>
      </c>
      <c r="B62" s="289" t="s">
        <v>502</v>
      </c>
      <c r="C62" s="96" t="s">
        <v>428</v>
      </c>
      <c r="D62" s="195">
        <v>1359</v>
      </c>
      <c r="E62" s="198" t="s">
        <v>457</v>
      </c>
      <c r="F62" s="195">
        <v>1359</v>
      </c>
      <c r="G62" s="183" t="s">
        <v>74</v>
      </c>
      <c r="H62" s="284" t="s">
        <v>374</v>
      </c>
      <c r="I62" s="32" t="s">
        <v>406</v>
      </c>
      <c r="J62" s="150" t="s">
        <v>198</v>
      </c>
      <c r="K62" s="317">
        <v>1</v>
      </c>
      <c r="L62" s="57">
        <f t="shared" si="2"/>
        <v>499257.73590000003</v>
      </c>
      <c r="M62" s="262">
        <v>500000</v>
      </c>
      <c r="N62" s="145"/>
      <c r="O62" s="253">
        <v>192.5</v>
      </c>
      <c r="P62" s="151"/>
      <c r="Q62" s="151"/>
      <c r="R62" s="151"/>
      <c r="S62" s="151"/>
      <c r="T62" s="152">
        <v>1</v>
      </c>
      <c r="U62" s="145"/>
      <c r="V62" s="145"/>
      <c r="W62" s="145"/>
      <c r="X62" s="145"/>
      <c r="Y62" s="145"/>
      <c r="Z62" s="24">
        <v>3000</v>
      </c>
      <c r="AA62" s="24"/>
      <c r="AB62" s="62">
        <v>494314.59</v>
      </c>
      <c r="AD62" s="205"/>
      <c r="AE62" s="206"/>
      <c r="AF62" s="205"/>
      <c r="AG62" s="305"/>
    </row>
    <row r="63" spans="1:33" ht="47.25" x14ac:dyDescent="0.25">
      <c r="A63" s="291">
        <v>5.27</v>
      </c>
      <c r="B63" s="289" t="s">
        <v>503</v>
      </c>
      <c r="C63" s="96" t="s">
        <v>429</v>
      </c>
      <c r="D63" s="195">
        <v>1360</v>
      </c>
      <c r="E63" s="198" t="s">
        <v>457</v>
      </c>
      <c r="F63" s="195">
        <v>1360</v>
      </c>
      <c r="G63" s="183" t="s">
        <v>54</v>
      </c>
      <c r="H63" s="284" t="s">
        <v>375</v>
      </c>
      <c r="I63" s="32" t="s">
        <v>406</v>
      </c>
      <c r="J63" s="150" t="s">
        <v>198</v>
      </c>
      <c r="K63" s="317">
        <v>1</v>
      </c>
      <c r="L63" s="57">
        <f t="shared" si="2"/>
        <v>499490.66210000002</v>
      </c>
      <c r="M63" s="262">
        <v>500000</v>
      </c>
      <c r="N63" s="145"/>
      <c r="O63" s="145">
        <v>356</v>
      </c>
      <c r="P63" s="151"/>
      <c r="Q63" s="151"/>
      <c r="R63" s="151"/>
      <c r="S63" s="151"/>
      <c r="T63" s="152">
        <v>1</v>
      </c>
      <c r="U63" s="145"/>
      <c r="V63" s="145"/>
      <c r="W63" s="145"/>
      <c r="X63" s="145"/>
      <c r="Y63" s="145"/>
      <c r="Z63" s="24">
        <v>500</v>
      </c>
      <c r="AA63" s="24"/>
      <c r="AB63" s="62">
        <v>494545.21</v>
      </c>
      <c r="AD63" s="205"/>
      <c r="AE63" s="206"/>
      <c r="AF63" s="205"/>
      <c r="AG63" s="305"/>
    </row>
    <row r="64" spans="1:33" ht="47.25" x14ac:dyDescent="0.25">
      <c r="A64" s="296">
        <v>5.28</v>
      </c>
      <c r="B64" s="289" t="s">
        <v>547</v>
      </c>
      <c r="C64" s="96" t="s">
        <v>430</v>
      </c>
      <c r="D64" s="195">
        <v>1361</v>
      </c>
      <c r="E64" s="198" t="s">
        <v>457</v>
      </c>
      <c r="F64" s="195">
        <v>1361</v>
      </c>
      <c r="G64" s="184" t="s">
        <v>45</v>
      </c>
      <c r="H64" s="284" t="s">
        <v>376</v>
      </c>
      <c r="I64" s="32" t="s">
        <v>406</v>
      </c>
      <c r="J64" s="150" t="s">
        <v>198</v>
      </c>
      <c r="K64" s="317">
        <v>1</v>
      </c>
      <c r="L64" s="57">
        <f t="shared" si="2"/>
        <v>499395.1666</v>
      </c>
      <c r="M64" s="262">
        <v>500000</v>
      </c>
      <c r="N64" s="145"/>
      <c r="O64" s="254">
        <v>181.25</v>
      </c>
      <c r="P64" s="151">
        <v>1</v>
      </c>
      <c r="Q64" s="151"/>
      <c r="R64" s="151"/>
      <c r="S64" s="151"/>
      <c r="T64" s="152"/>
      <c r="U64" s="145"/>
      <c r="V64" s="145"/>
      <c r="W64" s="145"/>
      <c r="X64" s="145"/>
      <c r="Y64" s="145"/>
      <c r="Z64" s="24">
        <v>150</v>
      </c>
      <c r="AA64" s="24"/>
      <c r="AB64" s="168">
        <v>494450.66</v>
      </c>
      <c r="AD64" s="205"/>
      <c r="AE64" s="206"/>
      <c r="AF64" s="205"/>
      <c r="AG64" s="303"/>
    </row>
    <row r="65" spans="1:33" ht="75" x14ac:dyDescent="0.25">
      <c r="A65" s="291">
        <v>5.29</v>
      </c>
      <c r="B65" s="289" t="s">
        <v>548</v>
      </c>
      <c r="C65" s="96" t="s">
        <v>431</v>
      </c>
      <c r="D65" s="195">
        <v>1370</v>
      </c>
      <c r="E65" s="198" t="s">
        <v>457</v>
      </c>
      <c r="F65" s="195">
        <v>1370</v>
      </c>
      <c r="G65" s="183" t="s">
        <v>312</v>
      </c>
      <c r="H65" s="284" t="s">
        <v>377</v>
      </c>
      <c r="I65" s="32" t="s">
        <v>406</v>
      </c>
      <c r="J65" s="150" t="s">
        <v>198</v>
      </c>
      <c r="K65" s="317">
        <v>1</v>
      </c>
      <c r="L65" s="57">
        <f t="shared" si="2"/>
        <v>499582.20849999995</v>
      </c>
      <c r="M65" s="262">
        <v>500000</v>
      </c>
      <c r="N65" s="145"/>
      <c r="O65" s="254">
        <v>105.75</v>
      </c>
      <c r="P65" s="151"/>
      <c r="Q65" s="151"/>
      <c r="R65" s="151"/>
      <c r="S65" s="151"/>
      <c r="T65" s="152">
        <v>1</v>
      </c>
      <c r="U65" s="145"/>
      <c r="V65" s="145"/>
      <c r="W65" s="145"/>
      <c r="X65" s="145"/>
      <c r="Y65" s="145"/>
      <c r="Z65" s="24">
        <v>1500</v>
      </c>
      <c r="AA65" s="24"/>
      <c r="AB65" s="168">
        <v>494635.85</v>
      </c>
      <c r="AD65" s="205"/>
      <c r="AE65" s="206"/>
      <c r="AF65" s="205"/>
      <c r="AG65" s="305"/>
    </row>
    <row r="66" spans="1:33" ht="31.5" x14ac:dyDescent="0.25">
      <c r="A66" s="296">
        <v>5.3</v>
      </c>
      <c r="B66" s="289" t="s">
        <v>504</v>
      </c>
      <c r="C66" s="96" t="s">
        <v>432</v>
      </c>
      <c r="D66" s="195">
        <v>1371</v>
      </c>
      <c r="E66" s="198" t="s">
        <v>457</v>
      </c>
      <c r="F66" s="195">
        <v>1371</v>
      </c>
      <c r="G66" s="183" t="s">
        <v>14</v>
      </c>
      <c r="H66" s="186" t="s">
        <v>378</v>
      </c>
      <c r="I66" s="32" t="s">
        <v>406</v>
      </c>
      <c r="J66" s="150" t="s">
        <v>198</v>
      </c>
      <c r="K66" s="317">
        <v>1</v>
      </c>
      <c r="L66" s="57">
        <f t="shared" si="2"/>
        <v>499507.48869999999</v>
      </c>
      <c r="M66" s="262">
        <v>500000</v>
      </c>
      <c r="N66" s="145"/>
      <c r="O66" s="253">
        <v>443.5</v>
      </c>
      <c r="P66" s="151"/>
      <c r="Q66" s="151"/>
      <c r="R66" s="151"/>
      <c r="S66" s="151"/>
      <c r="T66" s="152">
        <v>1</v>
      </c>
      <c r="U66" s="145"/>
      <c r="V66" s="145"/>
      <c r="W66" s="145"/>
      <c r="X66" s="145"/>
      <c r="Y66" s="145"/>
      <c r="Z66" s="24">
        <v>50</v>
      </c>
      <c r="AA66" s="24"/>
      <c r="AB66" s="168">
        <v>494561.87</v>
      </c>
      <c r="AD66" s="205"/>
      <c r="AE66" s="206"/>
      <c r="AF66" s="205"/>
      <c r="AG66" s="550"/>
    </row>
    <row r="67" spans="1:33" ht="31.5" x14ac:dyDescent="0.25">
      <c r="A67" s="291">
        <v>5.31</v>
      </c>
      <c r="B67" s="289" t="s">
        <v>549</v>
      </c>
      <c r="C67" s="96" t="s">
        <v>433</v>
      </c>
      <c r="D67" s="195">
        <v>1372</v>
      </c>
      <c r="E67" s="198" t="s">
        <v>457</v>
      </c>
      <c r="F67" s="195">
        <v>1372</v>
      </c>
      <c r="G67" s="183" t="s">
        <v>313</v>
      </c>
      <c r="H67" s="284" t="s">
        <v>379</v>
      </c>
      <c r="I67" s="32" t="s">
        <v>406</v>
      </c>
      <c r="J67" s="150" t="s">
        <v>198</v>
      </c>
      <c r="K67" s="317">
        <v>1</v>
      </c>
      <c r="L67" s="57">
        <f t="shared" si="2"/>
        <v>499793.71260000003</v>
      </c>
      <c r="M67" s="262">
        <v>500000</v>
      </c>
      <c r="N67" s="145"/>
      <c r="O67" s="253">
        <v>228.5</v>
      </c>
      <c r="P67" s="151"/>
      <c r="Q67" s="151"/>
      <c r="R67" s="151"/>
      <c r="S67" s="151"/>
      <c r="T67" s="152">
        <v>1</v>
      </c>
      <c r="U67" s="145"/>
      <c r="V67" s="145"/>
      <c r="W67" s="145"/>
      <c r="X67" s="145"/>
      <c r="Y67" s="145"/>
      <c r="Z67" s="24">
        <v>300</v>
      </c>
      <c r="AA67" s="24"/>
      <c r="AB67" s="168">
        <v>494845.26</v>
      </c>
      <c r="AD67" s="205"/>
      <c r="AE67" s="206"/>
      <c r="AF67" s="205"/>
      <c r="AG67" s="550"/>
    </row>
    <row r="68" spans="1:33" ht="47.25" x14ac:dyDescent="0.25">
      <c r="A68" s="296">
        <v>5.32</v>
      </c>
      <c r="B68" s="289" t="s">
        <v>505</v>
      </c>
      <c r="C68" s="96" t="s">
        <v>434</v>
      </c>
      <c r="D68" s="195">
        <v>1395</v>
      </c>
      <c r="E68" s="198" t="s">
        <v>457</v>
      </c>
      <c r="F68" s="195">
        <v>1395</v>
      </c>
      <c r="G68" s="183" t="s">
        <v>316</v>
      </c>
      <c r="H68" s="284" t="s">
        <v>380</v>
      </c>
      <c r="I68" s="32" t="s">
        <v>406</v>
      </c>
      <c r="J68" s="150" t="s">
        <v>198</v>
      </c>
      <c r="K68" s="317">
        <v>1</v>
      </c>
      <c r="L68" s="57">
        <f t="shared" si="2"/>
        <v>499530.05210000003</v>
      </c>
      <c r="M68" s="262">
        <v>500000</v>
      </c>
      <c r="N68" s="145"/>
      <c r="O68" s="145">
        <v>183</v>
      </c>
      <c r="P68" s="151"/>
      <c r="Q68" s="151"/>
      <c r="R68" s="151"/>
      <c r="S68" s="151"/>
      <c r="T68" s="152">
        <v>1</v>
      </c>
      <c r="U68" s="145"/>
      <c r="V68" s="145"/>
      <c r="W68" s="145"/>
      <c r="X68" s="145"/>
      <c r="Y68" s="145"/>
      <c r="Z68" s="24">
        <v>188</v>
      </c>
      <c r="AA68" s="24"/>
      <c r="AB68" s="169">
        <v>494584.21</v>
      </c>
      <c r="AD68" s="205"/>
      <c r="AE68" s="206"/>
      <c r="AF68" s="205"/>
      <c r="AG68" s="305"/>
    </row>
    <row r="69" spans="1:33" ht="31.5" x14ac:dyDescent="0.25">
      <c r="A69" s="291">
        <v>5.33</v>
      </c>
      <c r="B69" s="289" t="s">
        <v>506</v>
      </c>
      <c r="C69" s="96" t="s">
        <v>435</v>
      </c>
      <c r="D69" s="195">
        <v>1397</v>
      </c>
      <c r="E69" s="198" t="s">
        <v>457</v>
      </c>
      <c r="F69" s="195">
        <v>1397</v>
      </c>
      <c r="G69" s="183" t="s">
        <v>404</v>
      </c>
      <c r="H69" s="284" t="s">
        <v>381</v>
      </c>
      <c r="I69" s="32" t="s">
        <v>406</v>
      </c>
      <c r="J69" s="150" t="s">
        <v>198</v>
      </c>
      <c r="K69" s="317">
        <v>1</v>
      </c>
      <c r="L69" s="57">
        <f t="shared" si="2"/>
        <v>499516.51809999999</v>
      </c>
      <c r="M69" s="262">
        <v>500000</v>
      </c>
      <c r="N69" s="145"/>
      <c r="O69" s="145">
        <v>213</v>
      </c>
      <c r="P69" s="151"/>
      <c r="Q69" s="151"/>
      <c r="R69" s="151"/>
      <c r="S69" s="151"/>
      <c r="T69" s="152">
        <v>1</v>
      </c>
      <c r="U69" s="145"/>
      <c r="V69" s="145"/>
      <c r="W69" s="145"/>
      <c r="X69" s="145"/>
      <c r="Y69" s="145"/>
      <c r="Z69" s="24">
        <v>150</v>
      </c>
      <c r="AA69" s="24"/>
      <c r="AB69" s="169">
        <v>494570.81</v>
      </c>
      <c r="AD69" s="205"/>
      <c r="AE69" s="206"/>
      <c r="AF69" s="205"/>
      <c r="AG69" s="305"/>
    </row>
    <row r="70" spans="1:33" ht="45" x14ac:dyDescent="0.25">
      <c r="A70" s="296">
        <v>5.34</v>
      </c>
      <c r="B70" s="289" t="s">
        <v>507</v>
      </c>
      <c r="C70" s="96" t="s">
        <v>436</v>
      </c>
      <c r="D70" s="195">
        <v>1398</v>
      </c>
      <c r="E70" s="198" t="s">
        <v>457</v>
      </c>
      <c r="F70" s="195">
        <v>1398</v>
      </c>
      <c r="G70" s="183" t="s">
        <v>33</v>
      </c>
      <c r="H70" s="284" t="s">
        <v>382</v>
      </c>
      <c r="I70" s="32" t="s">
        <v>406</v>
      </c>
      <c r="J70" s="150" t="s">
        <v>198</v>
      </c>
      <c r="K70" s="317">
        <v>1</v>
      </c>
      <c r="L70" s="57">
        <f t="shared" si="2"/>
        <v>498858.9374</v>
      </c>
      <c r="M70" s="262">
        <v>500000</v>
      </c>
      <c r="N70" s="145"/>
      <c r="O70" s="145">
        <v>404</v>
      </c>
      <c r="P70" s="151"/>
      <c r="Q70" s="151"/>
      <c r="R70" s="151"/>
      <c r="S70" s="151"/>
      <c r="T70" s="152">
        <v>1</v>
      </c>
      <c r="U70" s="145"/>
      <c r="V70" s="145"/>
      <c r="W70" s="145"/>
      <c r="X70" s="145"/>
      <c r="Y70" s="145"/>
      <c r="Z70" s="24">
        <v>150</v>
      </c>
      <c r="AA70" s="24"/>
      <c r="AB70" s="169">
        <v>493919.74</v>
      </c>
      <c r="AD70" s="205"/>
      <c r="AE70" s="206"/>
      <c r="AF70" s="205"/>
      <c r="AG70" s="305"/>
    </row>
    <row r="71" spans="1:33" ht="63" x14ac:dyDescent="0.25">
      <c r="A71" s="291">
        <v>5.35</v>
      </c>
      <c r="B71" s="289" t="s">
        <v>550</v>
      </c>
      <c r="C71" s="96" t="s">
        <v>437</v>
      </c>
      <c r="D71" s="195">
        <v>1399</v>
      </c>
      <c r="E71" s="198" t="s">
        <v>457</v>
      </c>
      <c r="F71" s="195">
        <v>1399</v>
      </c>
      <c r="G71" s="183" t="s">
        <v>318</v>
      </c>
      <c r="H71" s="284" t="s">
        <v>383</v>
      </c>
      <c r="I71" s="32" t="s">
        <v>406</v>
      </c>
      <c r="J71" s="150" t="s">
        <v>198</v>
      </c>
      <c r="K71" s="317">
        <v>1</v>
      </c>
      <c r="L71" s="57">
        <f t="shared" si="2"/>
        <v>499582.19840000005</v>
      </c>
      <c r="M71" s="262">
        <v>500000</v>
      </c>
      <c r="N71" s="145"/>
      <c r="O71" s="145">
        <v>233</v>
      </c>
      <c r="P71" s="151">
        <v>1</v>
      </c>
      <c r="Q71" s="151"/>
      <c r="R71" s="151"/>
      <c r="S71" s="151"/>
      <c r="T71" s="152"/>
      <c r="U71" s="145"/>
      <c r="V71" s="145"/>
      <c r="W71" s="145"/>
      <c r="X71" s="145"/>
      <c r="Y71" s="145"/>
      <c r="Z71" s="24">
        <v>25</v>
      </c>
      <c r="AA71" s="24"/>
      <c r="AB71" s="169">
        <v>494635.84</v>
      </c>
      <c r="AD71" s="205"/>
      <c r="AE71" s="206"/>
      <c r="AF71" s="205"/>
      <c r="AG71" s="305"/>
    </row>
    <row r="72" spans="1:33" ht="75" x14ac:dyDescent="0.25">
      <c r="A72" s="296">
        <v>5.36</v>
      </c>
      <c r="B72" s="289" t="s">
        <v>551</v>
      </c>
      <c r="C72" s="96" t="s">
        <v>438</v>
      </c>
      <c r="D72" s="195">
        <v>1400</v>
      </c>
      <c r="E72" s="198" t="s">
        <v>457</v>
      </c>
      <c r="F72" s="195">
        <v>1400</v>
      </c>
      <c r="G72" s="184" t="s">
        <v>4</v>
      </c>
      <c r="H72" s="284" t="s">
        <v>384</v>
      </c>
      <c r="I72" s="32" t="s">
        <v>406</v>
      </c>
      <c r="J72" s="150" t="s">
        <v>198</v>
      </c>
      <c r="K72" s="317"/>
      <c r="L72" s="57">
        <f t="shared" si="2"/>
        <v>0</v>
      </c>
      <c r="M72" s="262">
        <v>500000</v>
      </c>
      <c r="N72" s="145"/>
      <c r="O72" s="145"/>
      <c r="P72" s="151">
        <v>1</v>
      </c>
      <c r="Q72" s="151"/>
      <c r="R72" s="151"/>
      <c r="S72" s="151"/>
      <c r="T72" s="152"/>
      <c r="U72" s="145"/>
      <c r="V72" s="145"/>
      <c r="W72" s="145"/>
      <c r="X72" s="145"/>
      <c r="Y72" s="145"/>
      <c r="Z72" s="24">
        <v>150</v>
      </c>
      <c r="AA72" s="24"/>
      <c r="AB72" s="169"/>
      <c r="AD72" s="205"/>
      <c r="AE72" s="206"/>
      <c r="AF72" s="205"/>
      <c r="AG72" s="303"/>
    </row>
    <row r="73" spans="1:33" ht="31.5" x14ac:dyDescent="0.25">
      <c r="A73" s="291">
        <v>5.37</v>
      </c>
      <c r="B73" s="289" t="s">
        <v>552</v>
      </c>
      <c r="C73" s="96" t="s">
        <v>439</v>
      </c>
      <c r="D73" s="196">
        <v>1401</v>
      </c>
      <c r="E73" s="198" t="s">
        <v>457</v>
      </c>
      <c r="F73" s="196">
        <v>1401</v>
      </c>
      <c r="G73" s="183" t="s">
        <v>53</v>
      </c>
      <c r="H73" s="186" t="s">
        <v>385</v>
      </c>
      <c r="I73" s="32" t="s">
        <v>406</v>
      </c>
      <c r="J73" s="150" t="s">
        <v>198</v>
      </c>
      <c r="K73" s="317">
        <v>1</v>
      </c>
      <c r="L73" s="57">
        <f t="shared" si="2"/>
        <v>499476.7746</v>
      </c>
      <c r="M73" s="262">
        <v>500000</v>
      </c>
      <c r="N73" s="145"/>
      <c r="O73" s="253">
        <v>228.5</v>
      </c>
      <c r="P73" s="151"/>
      <c r="Q73" s="151"/>
      <c r="R73" s="151"/>
      <c r="S73" s="151"/>
      <c r="T73" s="152">
        <v>1</v>
      </c>
      <c r="U73" s="145"/>
      <c r="V73" s="145"/>
      <c r="W73" s="145"/>
      <c r="X73" s="145"/>
      <c r="Y73" s="145"/>
      <c r="Z73" s="24">
        <v>50</v>
      </c>
      <c r="AA73" s="24"/>
      <c r="AB73" s="62">
        <v>494531.46</v>
      </c>
      <c r="AD73" s="211"/>
      <c r="AE73" s="206"/>
      <c r="AF73" s="211"/>
      <c r="AG73" s="305"/>
    </row>
    <row r="74" spans="1:33" ht="60" x14ac:dyDescent="0.25">
      <c r="A74" s="296">
        <v>5.38</v>
      </c>
      <c r="B74" s="289" t="s">
        <v>553</v>
      </c>
      <c r="C74" s="96" t="s">
        <v>440</v>
      </c>
      <c r="D74" s="195">
        <v>1402</v>
      </c>
      <c r="E74" s="198" t="s">
        <v>457</v>
      </c>
      <c r="F74" s="195">
        <v>1402</v>
      </c>
      <c r="G74" s="183" t="s">
        <v>67</v>
      </c>
      <c r="H74" s="284" t="s">
        <v>386</v>
      </c>
      <c r="I74" s="32" t="s">
        <v>406</v>
      </c>
      <c r="J74" s="150" t="s">
        <v>198</v>
      </c>
      <c r="K74" s="317">
        <v>1</v>
      </c>
      <c r="L74" s="57">
        <f t="shared" si="2"/>
        <v>499620.40669999999</v>
      </c>
      <c r="M74" s="262">
        <v>500000</v>
      </c>
      <c r="N74" s="145"/>
      <c r="O74" s="145">
        <v>443</v>
      </c>
      <c r="P74" s="151"/>
      <c r="Q74" s="151"/>
      <c r="R74" s="151"/>
      <c r="S74" s="151"/>
      <c r="T74" s="152">
        <v>1</v>
      </c>
      <c r="U74" s="145"/>
      <c r="V74" s="145"/>
      <c r="W74" s="145"/>
      <c r="X74" s="145"/>
      <c r="Y74" s="145"/>
      <c r="Z74" s="24">
        <v>210</v>
      </c>
      <c r="AA74" s="24"/>
      <c r="AB74" s="168">
        <v>494673.67</v>
      </c>
      <c r="AD74" s="205"/>
      <c r="AE74" s="206"/>
      <c r="AF74" s="205"/>
      <c r="AG74" s="305"/>
    </row>
    <row r="75" spans="1:33" ht="60" x14ac:dyDescent="0.25">
      <c r="A75" s="291">
        <v>5.39</v>
      </c>
      <c r="B75" s="289" t="s">
        <v>554</v>
      </c>
      <c r="C75" s="96" t="s">
        <v>348</v>
      </c>
      <c r="D75" s="195">
        <v>1405</v>
      </c>
      <c r="E75" s="198" t="s">
        <v>457</v>
      </c>
      <c r="F75" s="195">
        <v>1405</v>
      </c>
      <c r="G75" s="183" t="s">
        <v>92</v>
      </c>
      <c r="H75" s="284" t="s">
        <v>387</v>
      </c>
      <c r="I75" s="32" t="s">
        <v>406</v>
      </c>
      <c r="J75" s="150" t="s">
        <v>198</v>
      </c>
      <c r="K75" s="317"/>
      <c r="L75" s="57">
        <f t="shared" si="2"/>
        <v>0</v>
      </c>
      <c r="M75" s="262">
        <v>350000</v>
      </c>
      <c r="N75" s="145"/>
      <c r="O75" s="145"/>
      <c r="P75" s="151">
        <v>1</v>
      </c>
      <c r="Q75" s="151"/>
      <c r="R75" s="151"/>
      <c r="S75" s="151"/>
      <c r="T75" s="152"/>
      <c r="U75" s="145"/>
      <c r="V75" s="145"/>
      <c r="W75" s="145"/>
      <c r="X75" s="145"/>
      <c r="Y75" s="145"/>
      <c r="Z75" s="24">
        <v>80</v>
      </c>
      <c r="AA75" s="24"/>
      <c r="AB75" s="168"/>
      <c r="AD75" s="205"/>
      <c r="AE75" s="206"/>
      <c r="AF75" s="205"/>
      <c r="AG75" s="302"/>
    </row>
    <row r="76" spans="1:33" ht="31.5" x14ac:dyDescent="0.25">
      <c r="A76" s="296">
        <v>5.4</v>
      </c>
      <c r="B76" s="289" t="s">
        <v>508</v>
      </c>
      <c r="C76" s="96" t="s">
        <v>441</v>
      </c>
      <c r="D76" s="195">
        <v>1409</v>
      </c>
      <c r="E76" s="198" t="s">
        <v>457</v>
      </c>
      <c r="F76" s="195">
        <v>1409</v>
      </c>
      <c r="G76" s="183" t="s">
        <v>319</v>
      </c>
      <c r="H76" s="284" t="s">
        <v>388</v>
      </c>
      <c r="I76" s="32" t="s">
        <v>406</v>
      </c>
      <c r="J76" s="150" t="s">
        <v>198</v>
      </c>
      <c r="K76" s="317">
        <v>1</v>
      </c>
      <c r="L76" s="57">
        <f t="shared" si="2"/>
        <v>499570.98739999998</v>
      </c>
      <c r="M76" s="262">
        <v>500000</v>
      </c>
      <c r="N76" s="145"/>
      <c r="O76" s="254">
        <v>352.5</v>
      </c>
      <c r="P76" s="151"/>
      <c r="Q76" s="151"/>
      <c r="R76" s="151"/>
      <c r="S76" s="151"/>
      <c r="T76" s="152">
        <v>1</v>
      </c>
      <c r="U76" s="145"/>
      <c r="V76" s="145"/>
      <c r="W76" s="145"/>
      <c r="X76" s="145"/>
      <c r="Y76" s="145"/>
      <c r="Z76" s="24">
        <v>350</v>
      </c>
      <c r="AA76" s="24"/>
      <c r="AB76" s="168">
        <v>494624.74</v>
      </c>
      <c r="AD76" s="205"/>
      <c r="AE76" s="206"/>
      <c r="AF76" s="205"/>
      <c r="AG76" s="550"/>
    </row>
    <row r="77" spans="1:33" ht="45" x14ac:dyDescent="0.25">
      <c r="A77" s="291">
        <v>5.41</v>
      </c>
      <c r="B77" s="289" t="s">
        <v>555</v>
      </c>
      <c r="C77" s="96" t="s">
        <v>442</v>
      </c>
      <c r="D77" s="195">
        <v>1411</v>
      </c>
      <c r="E77" s="198" t="s">
        <v>457</v>
      </c>
      <c r="F77" s="195">
        <v>1411</v>
      </c>
      <c r="G77" s="183" t="s">
        <v>51</v>
      </c>
      <c r="H77" s="284" t="s">
        <v>389</v>
      </c>
      <c r="I77" s="32" t="s">
        <v>406</v>
      </c>
      <c r="J77" s="150" t="s">
        <v>198</v>
      </c>
      <c r="K77" s="317">
        <v>1</v>
      </c>
      <c r="L77" s="57">
        <f t="shared" si="2"/>
        <v>499852.99960000004</v>
      </c>
      <c r="M77" s="262">
        <v>500000</v>
      </c>
      <c r="N77" s="145"/>
      <c r="O77" s="145">
        <v>443.75</v>
      </c>
      <c r="P77" s="151"/>
      <c r="Q77" s="151"/>
      <c r="R77" s="151"/>
      <c r="S77" s="151"/>
      <c r="T77" s="152">
        <v>1</v>
      </c>
      <c r="U77" s="145"/>
      <c r="V77" s="145"/>
      <c r="W77" s="145"/>
      <c r="X77" s="145"/>
      <c r="Y77" s="145"/>
      <c r="Z77" s="24">
        <v>200</v>
      </c>
      <c r="AA77" s="24"/>
      <c r="AB77" s="168">
        <v>494903.96</v>
      </c>
      <c r="AD77" s="205"/>
      <c r="AE77" s="206"/>
      <c r="AF77" s="205"/>
      <c r="AG77" s="550"/>
    </row>
    <row r="78" spans="1:33" ht="63" x14ac:dyDescent="0.25">
      <c r="A78" s="296">
        <v>5.42</v>
      </c>
      <c r="B78" s="289" t="s">
        <v>556</v>
      </c>
      <c r="C78" s="96" t="s">
        <v>443</v>
      </c>
      <c r="D78" s="195">
        <v>1413</v>
      </c>
      <c r="E78" s="198" t="s">
        <v>457</v>
      </c>
      <c r="F78" s="195">
        <v>1413</v>
      </c>
      <c r="G78" s="183" t="s">
        <v>73</v>
      </c>
      <c r="H78" s="284" t="s">
        <v>390</v>
      </c>
      <c r="I78" s="32" t="s">
        <v>406</v>
      </c>
      <c r="J78" s="150" t="s">
        <v>198</v>
      </c>
      <c r="K78" s="317">
        <v>1</v>
      </c>
      <c r="L78" s="57">
        <f t="shared" si="2"/>
        <v>499728.36560000002</v>
      </c>
      <c r="M78" s="262">
        <v>500000</v>
      </c>
      <c r="N78" s="145"/>
      <c r="O78" s="253">
        <v>221.5</v>
      </c>
      <c r="P78" s="151"/>
      <c r="Q78" s="151"/>
      <c r="R78" s="151"/>
      <c r="S78" s="151"/>
      <c r="T78" s="152">
        <v>1</v>
      </c>
      <c r="U78" s="145"/>
      <c r="V78" s="145"/>
      <c r="W78" s="145"/>
      <c r="X78" s="145"/>
      <c r="Y78" s="145"/>
      <c r="Z78" s="24">
        <v>130</v>
      </c>
      <c r="AA78" s="24"/>
      <c r="AB78" s="62">
        <v>494780.56</v>
      </c>
      <c r="AD78" s="205"/>
      <c r="AE78" s="206"/>
      <c r="AF78" s="205"/>
      <c r="AG78" s="550"/>
    </row>
    <row r="79" spans="1:33" ht="31.5" x14ac:dyDescent="0.25">
      <c r="A79" s="291">
        <v>5.43</v>
      </c>
      <c r="B79" s="289" t="s">
        <v>509</v>
      </c>
      <c r="C79" s="96" t="s">
        <v>444</v>
      </c>
      <c r="D79" s="196">
        <v>1414</v>
      </c>
      <c r="E79" s="198" t="s">
        <v>457</v>
      </c>
      <c r="F79" s="196">
        <v>1414</v>
      </c>
      <c r="G79" s="183" t="s">
        <v>68</v>
      </c>
      <c r="H79" s="284" t="s">
        <v>391</v>
      </c>
      <c r="I79" s="32" t="s">
        <v>406</v>
      </c>
      <c r="J79" s="150" t="s">
        <v>198</v>
      </c>
      <c r="K79" s="317">
        <v>1</v>
      </c>
      <c r="L79" s="57">
        <f t="shared" si="2"/>
        <v>499586.06669999997</v>
      </c>
      <c r="M79" s="262">
        <v>500000</v>
      </c>
      <c r="N79" s="145"/>
      <c r="O79" s="253">
        <v>158.5</v>
      </c>
      <c r="P79" s="151">
        <v>1</v>
      </c>
      <c r="Q79" s="151"/>
      <c r="R79" s="151"/>
      <c r="S79" s="151"/>
      <c r="T79" s="152"/>
      <c r="U79" s="145"/>
      <c r="V79" s="145"/>
      <c r="W79" s="145"/>
      <c r="X79" s="145"/>
      <c r="Y79" s="145"/>
      <c r="Z79" s="24">
        <v>80</v>
      </c>
      <c r="AA79" s="24"/>
      <c r="AB79" s="168">
        <v>494639.67</v>
      </c>
      <c r="AD79" s="205"/>
      <c r="AE79" s="206"/>
      <c r="AF79" s="205"/>
      <c r="AG79" s="550"/>
    </row>
    <row r="80" spans="1:33" ht="44.25" customHeight="1" x14ac:dyDescent="0.25">
      <c r="A80" s="296">
        <v>5.44</v>
      </c>
      <c r="B80" s="289" t="s">
        <v>510</v>
      </c>
      <c r="C80" s="96" t="s">
        <v>445</v>
      </c>
      <c r="D80" s="195">
        <v>1415</v>
      </c>
      <c r="E80" s="198" t="s">
        <v>457</v>
      </c>
      <c r="F80" s="195">
        <v>1415</v>
      </c>
      <c r="G80" s="183" t="s">
        <v>57</v>
      </c>
      <c r="H80" s="284" t="s">
        <v>392</v>
      </c>
      <c r="I80" s="32" t="s">
        <v>406</v>
      </c>
      <c r="J80" s="150" t="s">
        <v>198</v>
      </c>
      <c r="K80" s="317">
        <v>1</v>
      </c>
      <c r="L80" s="57">
        <f t="shared" si="2"/>
        <v>499687.30909999995</v>
      </c>
      <c r="M80" s="262">
        <v>500000</v>
      </c>
      <c r="N80" s="145"/>
      <c r="O80" s="145">
        <v>210.75</v>
      </c>
      <c r="P80" s="151"/>
      <c r="Q80" s="151"/>
      <c r="R80" s="151"/>
      <c r="S80" s="151"/>
      <c r="T80" s="152">
        <v>1</v>
      </c>
      <c r="U80" s="145"/>
      <c r="V80" s="145"/>
      <c r="W80" s="145"/>
      <c r="X80" s="145"/>
      <c r="Y80" s="145"/>
      <c r="Z80" s="24">
        <v>35</v>
      </c>
      <c r="AA80" s="24"/>
      <c r="AB80" s="168">
        <v>494739.91</v>
      </c>
      <c r="AD80" s="205"/>
      <c r="AE80" s="206"/>
      <c r="AF80" s="205"/>
      <c r="AG80" s="305"/>
    </row>
    <row r="81" spans="1:55" ht="46.15" customHeight="1" x14ac:dyDescent="0.25">
      <c r="A81" s="291">
        <v>5.45</v>
      </c>
      <c r="B81" s="289" t="s">
        <v>511</v>
      </c>
      <c r="C81" s="96" t="s">
        <v>446</v>
      </c>
      <c r="D81" s="195">
        <v>1417</v>
      </c>
      <c r="E81" s="198" t="s">
        <v>457</v>
      </c>
      <c r="F81" s="195">
        <v>1417</v>
      </c>
      <c r="G81" s="183" t="s">
        <v>8</v>
      </c>
      <c r="H81" s="284" t="s">
        <v>393</v>
      </c>
      <c r="I81" s="32" t="s">
        <v>406</v>
      </c>
      <c r="J81" s="150" t="s">
        <v>198</v>
      </c>
      <c r="K81" s="317">
        <v>1</v>
      </c>
      <c r="L81" s="57">
        <f t="shared" si="2"/>
        <v>499450.44390000001</v>
      </c>
      <c r="M81" s="262">
        <v>500000</v>
      </c>
      <c r="N81" s="145"/>
      <c r="O81" s="145"/>
      <c r="P81" s="151">
        <v>1</v>
      </c>
      <c r="Q81" s="151"/>
      <c r="R81" s="151"/>
      <c r="S81" s="151"/>
      <c r="T81" s="152"/>
      <c r="U81" s="145"/>
      <c r="V81" s="145"/>
      <c r="W81" s="145"/>
      <c r="X81" s="145"/>
      <c r="Y81" s="145"/>
      <c r="Z81" s="24">
        <v>115</v>
      </c>
      <c r="AA81" s="24"/>
      <c r="AB81" s="168">
        <v>494505.39</v>
      </c>
      <c r="AD81" s="205"/>
      <c r="AE81" s="206"/>
      <c r="AF81" s="205"/>
      <c r="AG81" s="305"/>
    </row>
    <row r="82" spans="1:55" ht="45.6" customHeight="1" x14ac:dyDescent="0.25">
      <c r="A82" s="296">
        <v>5.46</v>
      </c>
      <c r="B82" s="289" t="s">
        <v>557</v>
      </c>
      <c r="C82" s="96" t="s">
        <v>304</v>
      </c>
      <c r="D82" s="195">
        <v>1418</v>
      </c>
      <c r="E82" s="198" t="s">
        <v>457</v>
      </c>
      <c r="F82" s="195">
        <v>1418</v>
      </c>
      <c r="G82" s="183" t="s">
        <v>29</v>
      </c>
      <c r="H82" s="284" t="s">
        <v>394</v>
      </c>
      <c r="I82" s="32" t="s">
        <v>406</v>
      </c>
      <c r="J82" s="150" t="s">
        <v>198</v>
      </c>
      <c r="K82" s="317"/>
      <c r="L82" s="57">
        <f t="shared" si="2"/>
        <v>0</v>
      </c>
      <c r="M82" s="262">
        <v>200000</v>
      </c>
      <c r="N82" s="145"/>
      <c r="O82" s="145"/>
      <c r="P82" s="151">
        <v>1</v>
      </c>
      <c r="Q82" s="151"/>
      <c r="R82" s="151"/>
      <c r="S82" s="151"/>
      <c r="T82" s="152"/>
      <c r="U82" s="145"/>
      <c r="V82" s="145"/>
      <c r="W82" s="145"/>
      <c r="X82" s="145"/>
      <c r="Y82" s="145"/>
      <c r="Z82" s="24">
        <v>70</v>
      </c>
      <c r="AA82" s="24"/>
      <c r="AB82" s="168"/>
      <c r="AD82" s="205"/>
      <c r="AE82" s="206"/>
      <c r="AF82" s="205"/>
      <c r="AG82" s="305"/>
    </row>
    <row r="83" spans="1:55" ht="35.450000000000003" customHeight="1" x14ac:dyDescent="0.25">
      <c r="A83" s="291">
        <v>5.47</v>
      </c>
      <c r="B83" s="289" t="s">
        <v>512</v>
      </c>
      <c r="C83" s="96" t="s">
        <v>305</v>
      </c>
      <c r="D83" s="195">
        <v>1419</v>
      </c>
      <c r="E83" s="198" t="s">
        <v>457</v>
      </c>
      <c r="F83" s="195">
        <v>1419</v>
      </c>
      <c r="G83" s="184" t="s">
        <v>10</v>
      </c>
      <c r="H83" s="284" t="s">
        <v>395</v>
      </c>
      <c r="I83" s="32" t="s">
        <v>406</v>
      </c>
      <c r="J83" s="150" t="s">
        <v>198</v>
      </c>
      <c r="K83" s="317">
        <v>1</v>
      </c>
      <c r="L83" s="57">
        <f t="shared" si="2"/>
        <v>299701.99650000001</v>
      </c>
      <c r="M83" s="262">
        <v>300000</v>
      </c>
      <c r="N83" s="145"/>
      <c r="O83" s="145"/>
      <c r="P83" s="151">
        <v>1</v>
      </c>
      <c r="Q83" s="151"/>
      <c r="R83" s="151"/>
      <c r="S83" s="151"/>
      <c r="T83" s="152"/>
      <c r="U83" s="145"/>
      <c r="V83" s="145"/>
      <c r="W83" s="145"/>
      <c r="X83" s="145"/>
      <c r="Y83" s="145"/>
      <c r="Z83" s="24">
        <v>15</v>
      </c>
      <c r="AA83" s="24"/>
      <c r="AB83" s="168">
        <v>296734.65000000002</v>
      </c>
      <c r="AD83" s="205"/>
      <c r="AE83" s="206"/>
      <c r="AF83" s="205"/>
      <c r="AG83" s="303"/>
    </row>
    <row r="84" spans="1:55" ht="30.6" customHeight="1" x14ac:dyDescent="0.25">
      <c r="A84" s="296">
        <v>5.48</v>
      </c>
      <c r="B84" s="289" t="s">
        <v>513</v>
      </c>
      <c r="C84" s="96" t="s">
        <v>447</v>
      </c>
      <c r="D84" s="195">
        <v>1420</v>
      </c>
      <c r="E84" s="198" t="s">
        <v>457</v>
      </c>
      <c r="F84" s="195">
        <v>1420</v>
      </c>
      <c r="G84" s="183" t="s">
        <v>27</v>
      </c>
      <c r="H84" s="284" t="s">
        <v>396</v>
      </c>
      <c r="I84" s="32" t="s">
        <v>406</v>
      </c>
      <c r="J84" s="150" t="s">
        <v>198</v>
      </c>
      <c r="K84" s="317"/>
      <c r="L84" s="57">
        <f t="shared" si="2"/>
        <v>0</v>
      </c>
      <c r="M84" s="262">
        <v>500000</v>
      </c>
      <c r="N84" s="145"/>
      <c r="O84" s="145"/>
      <c r="P84" s="151">
        <v>1</v>
      </c>
      <c r="Q84" s="151"/>
      <c r="R84" s="151"/>
      <c r="S84" s="151"/>
      <c r="T84" s="152"/>
      <c r="U84" s="145"/>
      <c r="V84" s="145"/>
      <c r="W84" s="145"/>
      <c r="X84" s="145"/>
      <c r="Y84" s="145"/>
      <c r="Z84" s="24">
        <v>40</v>
      </c>
      <c r="AA84" s="24"/>
      <c r="AB84" s="168"/>
      <c r="AD84" s="205"/>
      <c r="AE84" s="206"/>
      <c r="AF84" s="205"/>
      <c r="AG84" s="305"/>
    </row>
    <row r="85" spans="1:55" ht="73.150000000000006" customHeight="1" x14ac:dyDescent="0.25">
      <c r="A85" s="291">
        <v>5.49</v>
      </c>
      <c r="B85" s="289" t="s">
        <v>514</v>
      </c>
      <c r="C85" s="96" t="s">
        <v>448</v>
      </c>
      <c r="D85" s="195">
        <v>1422</v>
      </c>
      <c r="E85" s="198" t="s">
        <v>457</v>
      </c>
      <c r="F85" s="195">
        <v>1422</v>
      </c>
      <c r="G85" s="183" t="s">
        <v>18</v>
      </c>
      <c r="H85" s="284" t="s">
        <v>397</v>
      </c>
      <c r="I85" s="32" t="s">
        <v>406</v>
      </c>
      <c r="J85" s="150" t="s">
        <v>198</v>
      </c>
      <c r="K85" s="317">
        <v>1</v>
      </c>
      <c r="L85" s="57">
        <f t="shared" si="2"/>
        <v>499530.13289999997</v>
      </c>
      <c r="M85" s="262">
        <v>500000</v>
      </c>
      <c r="N85" s="145"/>
      <c r="O85" s="145"/>
      <c r="P85" s="151">
        <v>1</v>
      </c>
      <c r="Q85" s="151"/>
      <c r="R85" s="151"/>
      <c r="S85" s="151"/>
      <c r="T85" s="152"/>
      <c r="U85" s="145"/>
      <c r="V85" s="145"/>
      <c r="W85" s="145"/>
      <c r="X85" s="145"/>
      <c r="Y85" s="145"/>
      <c r="Z85" s="24">
        <v>35</v>
      </c>
      <c r="AA85" s="24"/>
      <c r="AB85" s="168">
        <v>494584.29</v>
      </c>
      <c r="AD85" s="205"/>
      <c r="AE85" s="206"/>
      <c r="AF85" s="205"/>
      <c r="AG85" s="302"/>
    </row>
    <row r="86" spans="1:55" ht="60" x14ac:dyDescent="0.25">
      <c r="A86" s="296">
        <v>5.5</v>
      </c>
      <c r="B86" s="289" t="s">
        <v>515</v>
      </c>
      <c r="C86" s="96" t="s">
        <v>449</v>
      </c>
      <c r="D86" s="195">
        <v>1424</v>
      </c>
      <c r="E86" s="198" t="s">
        <v>457</v>
      </c>
      <c r="F86" s="195">
        <v>1424</v>
      </c>
      <c r="G86" s="183" t="s">
        <v>70</v>
      </c>
      <c r="H86" s="284" t="s">
        <v>398</v>
      </c>
      <c r="I86" s="32" t="s">
        <v>406</v>
      </c>
      <c r="J86" s="150" t="s">
        <v>198</v>
      </c>
      <c r="K86" s="317"/>
      <c r="L86" s="57">
        <f t="shared" si="2"/>
        <v>0</v>
      </c>
      <c r="M86" s="262">
        <v>500000</v>
      </c>
      <c r="N86" s="145"/>
      <c r="O86" s="145"/>
      <c r="P86" s="151">
        <v>1</v>
      </c>
      <c r="Q86" s="151"/>
      <c r="R86" s="151"/>
      <c r="S86" s="151"/>
      <c r="T86" s="152"/>
      <c r="U86" s="145"/>
      <c r="V86" s="145"/>
      <c r="W86" s="145"/>
      <c r="X86" s="145"/>
      <c r="Y86" s="145"/>
      <c r="Z86" s="24">
        <v>27</v>
      </c>
      <c r="AA86" s="24"/>
      <c r="AB86" s="168"/>
      <c r="AD86" s="205"/>
      <c r="AE86" s="206"/>
      <c r="AF86" s="205"/>
      <c r="AG86" s="302"/>
    </row>
    <row r="87" spans="1:55" ht="63" x14ac:dyDescent="0.25">
      <c r="A87" s="291">
        <v>5.51</v>
      </c>
      <c r="B87" s="289" t="s">
        <v>558</v>
      </c>
      <c r="C87" s="96" t="s">
        <v>450</v>
      </c>
      <c r="D87" s="195">
        <v>1425</v>
      </c>
      <c r="E87" s="198" t="s">
        <v>457</v>
      </c>
      <c r="F87" s="195">
        <v>1425</v>
      </c>
      <c r="G87" s="183" t="s">
        <v>34</v>
      </c>
      <c r="H87" s="284" t="s">
        <v>399</v>
      </c>
      <c r="I87" s="32" t="s">
        <v>406</v>
      </c>
      <c r="J87" s="150" t="s">
        <v>198</v>
      </c>
      <c r="K87" s="317"/>
      <c r="L87" s="57">
        <f t="shared" si="2"/>
        <v>0</v>
      </c>
      <c r="M87" s="262">
        <v>500000</v>
      </c>
      <c r="N87" s="145"/>
      <c r="O87" s="145"/>
      <c r="P87" s="151">
        <v>1</v>
      </c>
      <c r="Q87" s="151"/>
      <c r="R87" s="151"/>
      <c r="S87" s="151"/>
      <c r="T87" s="152"/>
      <c r="U87" s="145"/>
      <c r="V87" s="145"/>
      <c r="W87" s="145"/>
      <c r="X87" s="145"/>
      <c r="Y87" s="145"/>
      <c r="Z87" s="24">
        <v>800</v>
      </c>
      <c r="AA87" s="24"/>
      <c r="AB87" s="168"/>
      <c r="AD87" s="205"/>
      <c r="AE87" s="206"/>
      <c r="AF87" s="205"/>
      <c r="AG87" s="302"/>
    </row>
    <row r="88" spans="1:55" ht="42" customHeight="1" x14ac:dyDescent="0.25">
      <c r="A88" s="296">
        <v>5.52</v>
      </c>
      <c r="B88" s="289" t="s">
        <v>516</v>
      </c>
      <c r="C88" s="96" t="s">
        <v>451</v>
      </c>
      <c r="D88" s="195">
        <v>1426</v>
      </c>
      <c r="E88" s="198" t="s">
        <v>457</v>
      </c>
      <c r="F88" s="195">
        <v>1426</v>
      </c>
      <c r="G88" s="183" t="s">
        <v>37</v>
      </c>
      <c r="H88" s="284" t="s">
        <v>400</v>
      </c>
      <c r="I88" s="32" t="s">
        <v>406</v>
      </c>
      <c r="J88" s="150" t="s">
        <v>198</v>
      </c>
      <c r="K88" s="317"/>
      <c r="L88" s="57">
        <f t="shared" si="2"/>
        <v>0</v>
      </c>
      <c r="M88" s="262">
        <v>500000</v>
      </c>
      <c r="N88" s="145"/>
      <c r="O88" s="145"/>
      <c r="P88" s="151">
        <v>1</v>
      </c>
      <c r="Q88" s="151"/>
      <c r="R88" s="151"/>
      <c r="S88" s="151"/>
      <c r="T88" s="152"/>
      <c r="U88" s="145"/>
      <c r="V88" s="145"/>
      <c r="W88" s="145"/>
      <c r="X88" s="145"/>
      <c r="Y88" s="145"/>
      <c r="Z88" s="24">
        <v>400</v>
      </c>
      <c r="AA88" s="24"/>
      <c r="AB88" s="168"/>
      <c r="AD88" s="205"/>
      <c r="AE88" s="206"/>
      <c r="AF88" s="205"/>
      <c r="AG88" s="302"/>
    </row>
    <row r="89" spans="1:55" ht="42" customHeight="1" x14ac:dyDescent="0.25">
      <c r="A89" s="291">
        <v>5.53</v>
      </c>
      <c r="B89" s="289" t="s">
        <v>559</v>
      </c>
      <c r="C89" s="96" t="s">
        <v>452</v>
      </c>
      <c r="D89" s="195">
        <v>1427</v>
      </c>
      <c r="E89" s="198" t="s">
        <v>457</v>
      </c>
      <c r="F89" s="195">
        <v>1427</v>
      </c>
      <c r="G89" s="183" t="s">
        <v>41</v>
      </c>
      <c r="H89" s="284" t="s">
        <v>401</v>
      </c>
      <c r="I89" s="32" t="s">
        <v>406</v>
      </c>
      <c r="J89" s="150" t="s">
        <v>198</v>
      </c>
      <c r="K89" s="317"/>
      <c r="L89" s="57">
        <f t="shared" si="2"/>
        <v>0</v>
      </c>
      <c r="M89" s="262">
        <v>500000</v>
      </c>
      <c r="N89" s="145"/>
      <c r="O89" s="145"/>
      <c r="P89" s="151">
        <v>1</v>
      </c>
      <c r="Q89" s="151"/>
      <c r="R89" s="151"/>
      <c r="S89" s="151"/>
      <c r="T89" s="152"/>
      <c r="U89" s="145"/>
      <c r="V89" s="145"/>
      <c r="W89" s="145"/>
      <c r="X89" s="145"/>
      <c r="Y89" s="145"/>
      <c r="Z89" s="24">
        <v>80</v>
      </c>
      <c r="AA89" s="24"/>
      <c r="AB89" s="168"/>
      <c r="AD89" s="205"/>
      <c r="AE89" s="206"/>
      <c r="AF89" s="205"/>
      <c r="AG89" s="302"/>
    </row>
    <row r="90" spans="1:55" ht="22.9" customHeight="1" x14ac:dyDescent="0.25">
      <c r="A90" s="555"/>
      <c r="B90" s="555"/>
      <c r="C90" s="285"/>
      <c r="D90" s="300"/>
      <c r="E90" s="300"/>
      <c r="F90" s="300"/>
      <c r="G90" s="300"/>
      <c r="H90" s="300"/>
      <c r="I90" s="300"/>
      <c r="J90" s="194">
        <f>SUM(J37:J89)</f>
        <v>0</v>
      </c>
      <c r="K90" s="322">
        <f>SUM(K13:K89)</f>
        <v>57</v>
      </c>
      <c r="L90" s="322">
        <f t="shared" ref="L90:T90" si="3">SUM(L13:L89)</f>
        <v>27097324.546599992</v>
      </c>
      <c r="M90" s="322">
        <f t="shared" si="3"/>
        <v>33500000</v>
      </c>
      <c r="N90" s="322">
        <f t="shared" si="3"/>
        <v>0</v>
      </c>
      <c r="O90" s="322">
        <f t="shared" si="3"/>
        <v>9649.75</v>
      </c>
      <c r="P90" s="322">
        <f t="shared" si="3"/>
        <v>37</v>
      </c>
      <c r="Q90" s="322">
        <f t="shared" si="3"/>
        <v>0</v>
      </c>
      <c r="R90" s="322">
        <f t="shared" si="3"/>
        <v>0</v>
      </c>
      <c r="S90" s="322">
        <f t="shared" si="3"/>
        <v>0</v>
      </c>
      <c r="T90" s="322">
        <f t="shared" si="3"/>
        <v>40</v>
      </c>
      <c r="U90" s="194"/>
      <c r="V90" s="194"/>
      <c r="W90" s="194"/>
      <c r="X90" s="194"/>
      <c r="Y90" s="194"/>
      <c r="Z90" s="194"/>
      <c r="AA90" s="194"/>
      <c r="AB90" s="168"/>
      <c r="AD90" s="205"/>
      <c r="AE90" s="206"/>
      <c r="AF90" s="205"/>
      <c r="AG90" s="302"/>
    </row>
    <row r="91" spans="1:55" s="214" customFormat="1" ht="42" hidden="1" customHeight="1" x14ac:dyDescent="0.25">
      <c r="A91" s="245">
        <v>6</v>
      </c>
      <c r="B91" s="139" t="s">
        <v>272</v>
      </c>
      <c r="C91" s="286" t="s">
        <v>272</v>
      </c>
      <c r="D91" s="139" t="s">
        <v>272</v>
      </c>
      <c r="E91" s="139" t="s">
        <v>458</v>
      </c>
      <c r="F91" s="139" t="s">
        <v>272</v>
      </c>
      <c r="G91" s="139" t="s">
        <v>272</v>
      </c>
      <c r="H91" s="139" t="s">
        <v>272</v>
      </c>
      <c r="I91" s="139" t="s">
        <v>272</v>
      </c>
      <c r="J91" s="139" t="s">
        <v>272</v>
      </c>
      <c r="K91" s="323" t="s">
        <v>272</v>
      </c>
      <c r="L91" s="139" t="s">
        <v>272</v>
      </c>
      <c r="M91" s="268" t="s">
        <v>272</v>
      </c>
      <c r="N91" s="139" t="s">
        <v>272</v>
      </c>
      <c r="O91" s="139"/>
      <c r="P91" s="139" t="s">
        <v>272</v>
      </c>
      <c r="Q91" s="139"/>
      <c r="R91" s="139"/>
      <c r="S91" s="139" t="s">
        <v>272</v>
      </c>
      <c r="T91" s="139" t="s">
        <v>272</v>
      </c>
      <c r="U91" s="139" t="s">
        <v>272</v>
      </c>
      <c r="V91" s="139" t="s">
        <v>272</v>
      </c>
      <c r="W91" s="139" t="s">
        <v>272</v>
      </c>
      <c r="X91" s="139" t="s">
        <v>272</v>
      </c>
      <c r="Y91" s="139" t="s">
        <v>272</v>
      </c>
      <c r="Z91" s="139" t="s">
        <v>272</v>
      </c>
      <c r="AA91" s="139"/>
      <c r="AB91" s="139"/>
      <c r="AD91" s="215"/>
      <c r="AE91" s="216"/>
      <c r="AF91" s="215"/>
      <c r="AG91" s="304"/>
    </row>
    <row r="92" spans="1:55" s="116" customFormat="1" ht="22.5" hidden="1" customHeight="1" x14ac:dyDescent="0.25">
      <c r="A92" s="512" t="s">
        <v>334</v>
      </c>
      <c r="B92" s="512"/>
      <c r="C92" s="278"/>
      <c r="D92" s="301"/>
      <c r="E92" s="301"/>
      <c r="F92" s="301"/>
      <c r="G92" s="301"/>
      <c r="H92" s="301"/>
      <c r="I92" s="179"/>
      <c r="J92" s="179" t="s">
        <v>272</v>
      </c>
      <c r="K92" s="315" t="s">
        <v>272</v>
      </c>
      <c r="L92" s="179" t="s">
        <v>272</v>
      </c>
      <c r="M92" s="261" t="s">
        <v>272</v>
      </c>
      <c r="N92" s="179" t="s">
        <v>272</v>
      </c>
      <c r="O92" s="179" t="s">
        <v>272</v>
      </c>
      <c r="P92" s="179" t="s">
        <v>272</v>
      </c>
      <c r="Q92" s="179"/>
      <c r="R92" s="179"/>
      <c r="S92" s="179" t="s">
        <v>272</v>
      </c>
      <c r="T92" s="179" t="s">
        <v>272</v>
      </c>
      <c r="U92" s="179" t="s">
        <v>272</v>
      </c>
      <c r="V92" s="179" t="s">
        <v>272</v>
      </c>
      <c r="W92" s="179" t="s">
        <v>272</v>
      </c>
      <c r="X92" s="179" t="s">
        <v>272</v>
      </c>
      <c r="Y92" s="179" t="s">
        <v>272</v>
      </c>
      <c r="Z92" s="179" t="s">
        <v>272</v>
      </c>
      <c r="AA92" s="179"/>
      <c r="AB92" s="139"/>
      <c r="AC92" s="219"/>
      <c r="AD92" s="219"/>
      <c r="AE92" s="213"/>
      <c r="AF92" s="219"/>
      <c r="AG92" s="220"/>
      <c r="AH92" s="221"/>
      <c r="AI92" s="222"/>
      <c r="AJ92" s="222"/>
      <c r="AK92" s="220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</row>
    <row r="93" spans="1:55" ht="22.15" hidden="1" customHeight="1" x14ac:dyDescent="0.25">
      <c r="A93" s="555" t="s">
        <v>349</v>
      </c>
      <c r="B93" s="555"/>
      <c r="C93" s="285"/>
      <c r="D93" s="300"/>
      <c r="E93" s="300"/>
      <c r="F93" s="300"/>
      <c r="G93" s="300"/>
      <c r="H93" s="300"/>
      <c r="I93" s="300"/>
      <c r="J93" s="194" t="e">
        <f>#REF!+#REF!+J90</f>
        <v>#REF!</v>
      </c>
      <c r="K93" s="322" t="s">
        <v>272</v>
      </c>
      <c r="L93" s="194" t="e">
        <f>#REF!+#REF!+L90</f>
        <v>#REF!</v>
      </c>
      <c r="M93" s="267" t="e">
        <f>#REF!+#REF!+M90</f>
        <v>#REF!</v>
      </c>
      <c r="N93" s="238" t="e">
        <f>#REF!+#REF!+N90</f>
        <v>#REF!</v>
      </c>
      <c r="O93" s="238" t="e">
        <f>#REF!+#REF!+O90</f>
        <v>#REF!</v>
      </c>
      <c r="P93" s="194" t="e">
        <f>#REF!+#REF!+P90</f>
        <v>#REF!</v>
      </c>
      <c r="Q93" s="194"/>
      <c r="R93" s="194"/>
      <c r="S93" s="194"/>
      <c r="T93" s="194" t="e">
        <f>#REF!+#REF!+T90</f>
        <v>#REF!</v>
      </c>
      <c r="U93" s="194" t="e">
        <f>#REF!+#REF!+U90</f>
        <v>#REF!</v>
      </c>
      <c r="V93" s="194" t="e">
        <f>#REF!+#REF!+V90</f>
        <v>#REF!</v>
      </c>
      <c r="W93" s="194" t="e">
        <f>#REF!+#REF!+W90</f>
        <v>#REF!</v>
      </c>
      <c r="X93" s="194" t="e">
        <f>#REF!+#REF!+X90</f>
        <v>#REF!</v>
      </c>
      <c r="Y93" s="194" t="e">
        <f>#REF!+#REF!+Y90</f>
        <v>#REF!</v>
      </c>
      <c r="Z93" s="194" t="e">
        <f>#REF!+#REF!+Z90</f>
        <v>#REF!</v>
      </c>
      <c r="AA93" s="194"/>
      <c r="AB93" s="168"/>
      <c r="AC93" s="212"/>
      <c r="AD93" s="205"/>
      <c r="AE93" s="206"/>
      <c r="AF93" s="205"/>
      <c r="AG93" s="30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</row>
    <row r="94" spans="1:55" ht="22.5" hidden="1" customHeight="1" x14ac:dyDescent="0.25">
      <c r="A94" s="307" t="s">
        <v>227</v>
      </c>
      <c r="B94" s="307"/>
      <c r="C94" s="272"/>
      <c r="D94" s="307"/>
      <c r="E94" s="307"/>
      <c r="F94" s="307"/>
      <c r="G94" s="307"/>
      <c r="H94" s="33"/>
      <c r="I94" s="149"/>
      <c r="J94" s="177"/>
      <c r="K94" s="324">
        <f>SUM(K13:K90)</f>
        <v>114</v>
      </c>
      <c r="L94" s="117"/>
      <c r="M94" s="269"/>
      <c r="P94" s="117"/>
      <c r="Q94" s="117"/>
      <c r="R94" s="117"/>
      <c r="S94" s="117"/>
      <c r="T94" s="117"/>
      <c r="U94" s="117"/>
      <c r="V94" s="117"/>
      <c r="W94" s="117"/>
      <c r="X94" s="117"/>
    </row>
    <row r="95" spans="1:55" ht="24.75" hidden="1" customHeight="1" x14ac:dyDescent="0.25">
      <c r="A95" s="306" t="s">
        <v>464</v>
      </c>
      <c r="B95" s="306"/>
      <c r="C95" s="273"/>
      <c r="D95" s="306"/>
      <c r="E95" s="306"/>
      <c r="F95" s="306"/>
      <c r="G95" s="306"/>
      <c r="H95" s="33"/>
      <c r="I95" s="177"/>
      <c r="J95" s="177"/>
    </row>
    <row r="96" spans="1:55" hidden="1" x14ac:dyDescent="0.25">
      <c r="A96" s="160" t="s">
        <v>463</v>
      </c>
      <c r="B96" s="160"/>
      <c r="C96" s="274"/>
      <c r="D96" s="160"/>
      <c r="E96" s="160"/>
      <c r="F96" s="160"/>
      <c r="G96" s="160"/>
      <c r="H96" s="117"/>
      <c r="I96" s="177"/>
      <c r="J96" s="177"/>
      <c r="P96"/>
      <c r="Q96"/>
      <c r="R96"/>
      <c r="S96"/>
      <c r="AB96"/>
      <c r="AD96"/>
      <c r="AE96"/>
      <c r="AF96"/>
      <c r="AG96"/>
    </row>
    <row r="97" spans="1:33" hidden="1" x14ac:dyDescent="0.25">
      <c r="A97" s="160" t="s">
        <v>459</v>
      </c>
      <c r="B97" s="160"/>
      <c r="C97" s="274"/>
      <c r="D97" s="160"/>
      <c r="E97" s="160"/>
      <c r="F97" s="160"/>
      <c r="G97" s="160"/>
      <c r="H97" s="33"/>
      <c r="I97" s="177"/>
      <c r="J97" s="177"/>
      <c r="M97" s="121"/>
      <c r="P97"/>
      <c r="Q97"/>
      <c r="R97"/>
      <c r="S97"/>
      <c r="AB97"/>
      <c r="AD97"/>
      <c r="AE97"/>
      <c r="AF97"/>
      <c r="AG97"/>
    </row>
    <row r="98" spans="1:33" hidden="1" x14ac:dyDescent="0.25">
      <c r="A98" s="306" t="s">
        <v>460</v>
      </c>
      <c r="B98" s="306"/>
      <c r="C98" s="273"/>
      <c r="D98" s="306"/>
      <c r="E98" s="306"/>
      <c r="F98" s="306"/>
      <c r="G98" s="306"/>
      <c r="H98" s="33"/>
      <c r="I98" s="178"/>
      <c r="J98" s="178"/>
      <c r="M98" s="121"/>
      <c r="P98"/>
      <c r="Q98"/>
      <c r="R98"/>
      <c r="S98"/>
      <c r="AB98"/>
      <c r="AD98"/>
      <c r="AE98"/>
      <c r="AF98"/>
      <c r="AG98"/>
    </row>
    <row r="99" spans="1:33" hidden="1" x14ac:dyDescent="0.25">
      <c r="A99" s="160" t="s">
        <v>461</v>
      </c>
      <c r="B99" s="160"/>
      <c r="C99" s="274"/>
      <c r="D99" s="160"/>
      <c r="E99" s="160"/>
      <c r="F99" s="160"/>
      <c r="G99" s="160"/>
      <c r="H99" s="33"/>
      <c r="I99" s="177"/>
      <c r="J99" s="177"/>
      <c r="M99" s="121"/>
      <c r="P99"/>
      <c r="Q99"/>
      <c r="R99"/>
      <c r="S99"/>
      <c r="AB99"/>
      <c r="AD99"/>
      <c r="AE99"/>
      <c r="AF99"/>
      <c r="AG99"/>
    </row>
    <row r="100" spans="1:33" hidden="1" x14ac:dyDescent="0.25">
      <c r="A100" s="308" t="s">
        <v>462</v>
      </c>
      <c r="B100" s="308"/>
      <c r="C100" s="275"/>
      <c r="D100" s="308"/>
      <c r="E100" s="308"/>
      <c r="F100" s="308"/>
      <c r="G100" s="308"/>
      <c r="H100" s="33"/>
      <c r="P100"/>
      <c r="Q100"/>
      <c r="R100"/>
      <c r="S100"/>
      <c r="AB100"/>
      <c r="AD100"/>
      <c r="AE100"/>
      <c r="AF100"/>
      <c r="AG100"/>
    </row>
    <row r="101" spans="1:33" hidden="1" x14ac:dyDescent="0.25">
      <c r="A101" s="306" t="s">
        <v>264</v>
      </c>
      <c r="B101" s="306"/>
      <c r="C101" s="273"/>
      <c r="D101" s="306"/>
      <c r="E101" s="306"/>
      <c r="F101" s="306"/>
      <c r="G101" s="306"/>
      <c r="H101" s="33"/>
      <c r="P101"/>
      <c r="Q101"/>
      <c r="R101"/>
      <c r="S101"/>
      <c r="AB101"/>
      <c r="AD101"/>
      <c r="AE101"/>
      <c r="AF101"/>
      <c r="AG101"/>
    </row>
    <row r="102" spans="1:33" hidden="1" x14ac:dyDescent="0.25">
      <c r="F102"/>
      <c r="G102"/>
      <c r="P102"/>
      <c r="Q102"/>
      <c r="R102"/>
      <c r="S102"/>
      <c r="AB102"/>
      <c r="AD102"/>
      <c r="AE102"/>
      <c r="AF102"/>
      <c r="AG102"/>
    </row>
    <row r="103" spans="1:33" hidden="1" x14ac:dyDescent="0.25">
      <c r="P103"/>
      <c r="Q103"/>
      <c r="R103"/>
      <c r="S103"/>
      <c r="AB103"/>
      <c r="AD103"/>
      <c r="AE103"/>
      <c r="AF103"/>
      <c r="AG103"/>
    </row>
    <row r="104" spans="1:33" hidden="1" x14ac:dyDescent="0.25">
      <c r="P104"/>
      <c r="Q104"/>
      <c r="R104"/>
      <c r="S104"/>
      <c r="AB104"/>
      <c r="AD104"/>
      <c r="AE104"/>
      <c r="AF104"/>
      <c r="AG104"/>
    </row>
    <row r="105" spans="1:33" hidden="1" x14ac:dyDescent="0.25">
      <c r="P105"/>
      <c r="Q105"/>
      <c r="R105"/>
      <c r="S105"/>
      <c r="AB105"/>
      <c r="AD105"/>
      <c r="AE105"/>
      <c r="AF105"/>
      <c r="AG105"/>
    </row>
    <row r="106" spans="1:33" hidden="1" x14ac:dyDescent="0.25">
      <c r="P106"/>
      <c r="Q106"/>
      <c r="R106"/>
      <c r="S106"/>
      <c r="AB106"/>
      <c r="AD106"/>
      <c r="AE106"/>
      <c r="AF106"/>
      <c r="AG106"/>
    </row>
    <row r="107" spans="1:33" x14ac:dyDescent="0.25">
      <c r="P107"/>
      <c r="Q107"/>
      <c r="R107"/>
      <c r="S107"/>
      <c r="AB107"/>
      <c r="AD107"/>
      <c r="AE107"/>
      <c r="AF107"/>
      <c r="AG107"/>
    </row>
    <row r="108" spans="1:33" x14ac:dyDescent="0.25">
      <c r="P108"/>
      <c r="Q108"/>
      <c r="R108"/>
      <c r="S108"/>
      <c r="AB108"/>
      <c r="AD108"/>
      <c r="AE108"/>
      <c r="AF108"/>
      <c r="AG108"/>
    </row>
    <row r="109" spans="1:33" x14ac:dyDescent="0.25">
      <c r="P109"/>
      <c r="Q109"/>
      <c r="R109"/>
      <c r="S109"/>
      <c r="AB109"/>
      <c r="AD109"/>
      <c r="AE109"/>
      <c r="AF109"/>
      <c r="AG109"/>
    </row>
  </sheetData>
  <mergeCells count="40">
    <mergeCell ref="AG76:AG77"/>
    <mergeCell ref="AG78:AG79"/>
    <mergeCell ref="A90:B90"/>
    <mergeCell ref="A92:B92"/>
    <mergeCell ref="A93:B93"/>
    <mergeCell ref="AG29:AG30"/>
    <mergeCell ref="AG32:AG33"/>
    <mergeCell ref="AG42:AG43"/>
    <mergeCell ref="AG48:AG49"/>
    <mergeCell ref="AG66:AG67"/>
    <mergeCell ref="A9:B9"/>
    <mergeCell ref="A11:B11"/>
    <mergeCell ref="AG22:AG23"/>
    <mergeCell ref="AG27:AG28"/>
    <mergeCell ref="T6:T7"/>
    <mergeCell ref="U6:U7"/>
    <mergeCell ref="V6:V7"/>
    <mergeCell ref="W6:W7"/>
    <mergeCell ref="X6:X7"/>
    <mergeCell ref="Y6:Y7"/>
    <mergeCell ref="O4:O7"/>
    <mergeCell ref="P4:Y4"/>
    <mergeCell ref="Z4:Z7"/>
    <mergeCell ref="AA4:AA7"/>
    <mergeCell ref="AB4:AB7"/>
    <mergeCell ref="P5:P7"/>
    <mergeCell ref="Q5:T5"/>
    <mergeCell ref="Q6:Q7"/>
    <mergeCell ref="R6:R7"/>
    <mergeCell ref="S6:S7"/>
    <mergeCell ref="A1:AA1"/>
    <mergeCell ref="A2:AA2"/>
    <mergeCell ref="A4:A7"/>
    <mergeCell ref="B4:B7"/>
    <mergeCell ref="C4:D5"/>
    <mergeCell ref="E4:E7"/>
    <mergeCell ref="J4:J7"/>
    <mergeCell ref="K4:L6"/>
    <mergeCell ref="M4:M7"/>
    <mergeCell ref="N4:N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110"/>
  <sheetViews>
    <sheetView topLeftCell="F1" zoomScale="115" zoomScaleNormal="115" workbookViewId="0">
      <selection activeCell="F43" sqref="F43:AE43"/>
    </sheetView>
  </sheetViews>
  <sheetFormatPr defaultRowHeight="15" x14ac:dyDescent="0.25"/>
  <cols>
    <col min="1" max="1" width="5.28515625" style="33" hidden="1" customWidth="1"/>
    <col min="2" max="2" width="27.85546875" hidden="1" customWidth="1"/>
    <col min="3" max="3" width="10.5703125" style="217" hidden="1" customWidth="1"/>
    <col min="4" max="4" width="6.5703125" hidden="1" customWidth="1"/>
    <col min="5" max="5" width="5.28515625" style="116" hidden="1" customWidth="1"/>
    <col min="6" max="6" width="11.42578125" style="116" customWidth="1"/>
    <col min="7" max="7" width="13" style="166" customWidth="1"/>
    <col min="8" max="8" width="15.42578125" style="185" customWidth="1"/>
    <col min="9" max="9" width="38" customWidth="1"/>
    <col min="10" max="10" width="7.140625" hidden="1" customWidth="1"/>
    <col min="11" max="11" width="6.42578125" hidden="1" customWidth="1"/>
    <col min="12" max="12" width="6.28515625" hidden="1" customWidth="1"/>
    <col min="13" max="13" width="12.140625" hidden="1" customWidth="1"/>
    <col min="14" max="14" width="14.5703125" style="259" hidden="1" customWidth="1"/>
    <col min="15" max="15" width="10.42578125" hidden="1" customWidth="1"/>
    <col min="16" max="16" width="9.140625" hidden="1" customWidth="1"/>
    <col min="17" max="17" width="5.42578125" style="33" hidden="1" customWidth="1"/>
    <col min="18" max="18" width="4.7109375" style="33" hidden="1" customWidth="1"/>
    <col min="19" max="19" width="4.28515625" style="33" hidden="1" customWidth="1"/>
    <col min="20" max="20" width="3.28515625" style="33" hidden="1" customWidth="1"/>
    <col min="21" max="21" width="4.7109375" hidden="1" customWidth="1"/>
    <col min="22" max="22" width="4.28515625" hidden="1" customWidth="1"/>
    <col min="23" max="23" width="5" hidden="1" customWidth="1"/>
    <col min="24" max="24" width="4" hidden="1" customWidth="1"/>
    <col min="25" max="25" width="4.42578125" hidden="1" customWidth="1"/>
    <col min="26" max="26" width="5" hidden="1" customWidth="1"/>
    <col min="27" max="27" width="7.5703125" hidden="1" customWidth="1"/>
    <col min="28" max="28" width="6.5703125" hidden="1" customWidth="1"/>
    <col min="29" max="29" width="17" style="166" customWidth="1"/>
    <col min="30" max="30" width="12.140625" style="347" customWidth="1"/>
    <col min="31" max="31" width="10.7109375" style="212" customWidth="1"/>
    <col min="32" max="34" width="8.85546875" style="212"/>
  </cols>
  <sheetData>
    <row r="1" spans="1:56" ht="15.75" customHeight="1" x14ac:dyDescent="0.25">
      <c r="A1" s="502" t="s">
        <v>453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</row>
    <row r="2" spans="1:56" ht="15.75" hidden="1" customHeight="1" x14ac:dyDescent="0.25">
      <c r="A2" s="502" t="s">
        <v>477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D2"/>
    </row>
    <row r="3" spans="1:56" hidden="1" x14ac:dyDescent="0.25">
      <c r="A3" s="180" t="s">
        <v>222</v>
      </c>
      <c r="B3" s="180"/>
      <c r="C3" s="271"/>
      <c r="D3" s="180"/>
      <c r="E3" s="180"/>
      <c r="F3" s="148"/>
      <c r="G3" s="197"/>
      <c r="H3" s="182"/>
      <c r="I3" s="148"/>
      <c r="J3" s="148"/>
      <c r="K3" s="148"/>
      <c r="AA3" s="33"/>
      <c r="AB3" s="33"/>
      <c r="AD3"/>
    </row>
    <row r="4" spans="1:56" ht="14.45" hidden="1" customHeight="1" x14ac:dyDescent="0.25">
      <c r="A4" s="496" t="s">
        <v>223</v>
      </c>
      <c r="B4" s="495" t="s">
        <v>225</v>
      </c>
      <c r="C4" s="496" t="s">
        <v>280</v>
      </c>
      <c r="D4" s="496"/>
      <c r="E4" s="495" t="s">
        <v>224</v>
      </c>
      <c r="F4" s="337"/>
      <c r="G4" s="339" t="s">
        <v>191</v>
      </c>
      <c r="H4" s="339"/>
      <c r="I4" s="339"/>
      <c r="J4" s="339"/>
      <c r="K4" s="350" t="s">
        <v>469</v>
      </c>
      <c r="L4" s="351" t="s">
        <v>284</v>
      </c>
      <c r="M4" s="352"/>
      <c r="N4" s="350" t="s">
        <v>470</v>
      </c>
      <c r="O4" s="350" t="s">
        <v>471</v>
      </c>
      <c r="P4" s="350" t="s">
        <v>523</v>
      </c>
      <c r="Q4" s="353" t="s">
        <v>227</v>
      </c>
      <c r="R4" s="354"/>
      <c r="S4" s="354"/>
      <c r="T4" s="354"/>
      <c r="U4" s="354"/>
      <c r="V4" s="354"/>
      <c r="W4" s="354"/>
      <c r="X4" s="354"/>
      <c r="Y4" s="354"/>
      <c r="Z4" s="355"/>
      <c r="AA4" s="350" t="s">
        <v>226</v>
      </c>
      <c r="AB4" s="350" t="s">
        <v>472</v>
      </c>
      <c r="AC4" s="356" t="s">
        <v>282</v>
      </c>
      <c r="AD4"/>
    </row>
    <row r="5" spans="1:56" ht="21.6" hidden="1" customHeight="1" x14ac:dyDescent="0.25">
      <c r="A5" s="496"/>
      <c r="B5" s="495"/>
      <c r="C5" s="496"/>
      <c r="D5" s="496"/>
      <c r="E5" s="495"/>
      <c r="F5" s="337"/>
      <c r="G5" s="339"/>
      <c r="H5" s="339"/>
      <c r="I5" s="339"/>
      <c r="J5" s="339"/>
      <c r="K5" s="357"/>
      <c r="L5" s="358"/>
      <c r="M5" s="359"/>
      <c r="N5" s="357"/>
      <c r="O5" s="357"/>
      <c r="P5" s="357"/>
      <c r="Q5" s="360" t="s">
        <v>563</v>
      </c>
      <c r="R5" s="353" t="s">
        <v>562</v>
      </c>
      <c r="S5" s="354"/>
      <c r="T5" s="354"/>
      <c r="U5" s="355"/>
      <c r="V5" s="338" t="s">
        <v>198</v>
      </c>
      <c r="W5" s="338" t="s">
        <v>199</v>
      </c>
      <c r="X5" s="338" t="s">
        <v>200</v>
      </c>
      <c r="Y5" s="338" t="s">
        <v>201</v>
      </c>
      <c r="Z5" s="338" t="s">
        <v>202</v>
      </c>
      <c r="AA5" s="357"/>
      <c r="AB5" s="357"/>
      <c r="AC5" s="361"/>
      <c r="AD5"/>
    </row>
    <row r="6" spans="1:56" ht="48.6" customHeight="1" x14ac:dyDescent="0.25">
      <c r="A6" s="496"/>
      <c r="B6" s="495"/>
      <c r="C6" s="326" t="s">
        <v>468</v>
      </c>
      <c r="D6" s="326" t="s">
        <v>467</v>
      </c>
      <c r="E6" s="495"/>
      <c r="F6" s="339" t="s">
        <v>569</v>
      </c>
      <c r="G6" s="556" t="s">
        <v>568</v>
      </c>
      <c r="H6" s="557"/>
      <c r="I6" s="339" t="s">
        <v>287</v>
      </c>
      <c r="J6" s="339"/>
      <c r="K6" s="357"/>
      <c r="L6" s="362"/>
      <c r="M6" s="363"/>
      <c r="N6" s="357"/>
      <c r="O6" s="357"/>
      <c r="P6" s="357"/>
      <c r="Q6" s="364"/>
      <c r="R6" s="360" t="s">
        <v>473</v>
      </c>
      <c r="S6" s="360" t="s">
        <v>474</v>
      </c>
      <c r="T6" s="360" t="s">
        <v>475</v>
      </c>
      <c r="U6" s="360" t="s">
        <v>476</v>
      </c>
      <c r="V6" s="365" t="s">
        <v>524</v>
      </c>
      <c r="W6" s="365" t="s">
        <v>525</v>
      </c>
      <c r="X6" s="365" t="s">
        <v>526</v>
      </c>
      <c r="Y6" s="365" t="s">
        <v>527</v>
      </c>
      <c r="Z6" s="366">
        <v>1</v>
      </c>
      <c r="AA6" s="357"/>
      <c r="AB6" s="357"/>
      <c r="AC6" s="372" t="s">
        <v>584</v>
      </c>
      <c r="AD6" s="373" t="s">
        <v>570</v>
      </c>
      <c r="AE6" s="374" t="s">
        <v>571</v>
      </c>
    </row>
    <row r="7" spans="1:56" ht="59.45" hidden="1" customHeight="1" x14ac:dyDescent="0.25">
      <c r="A7" s="496"/>
      <c r="B7" s="495"/>
      <c r="C7" s="326"/>
      <c r="D7" s="326"/>
      <c r="E7" s="495"/>
      <c r="F7" s="337"/>
      <c r="G7" s="339"/>
      <c r="H7" s="339"/>
      <c r="I7" s="339"/>
      <c r="J7" s="339"/>
      <c r="K7" s="367"/>
      <c r="L7" s="339" t="s">
        <v>465</v>
      </c>
      <c r="M7" s="339" t="s">
        <v>466</v>
      </c>
      <c r="N7" s="367"/>
      <c r="O7" s="367"/>
      <c r="P7" s="367"/>
      <c r="Q7" s="368"/>
      <c r="R7" s="368"/>
      <c r="S7" s="368"/>
      <c r="T7" s="368"/>
      <c r="U7" s="368"/>
      <c r="V7" s="369"/>
      <c r="W7" s="369"/>
      <c r="X7" s="369"/>
      <c r="Y7" s="369"/>
      <c r="Z7" s="370"/>
      <c r="AA7" s="367"/>
      <c r="AB7" s="367"/>
      <c r="AC7" s="371"/>
      <c r="AD7"/>
    </row>
    <row r="8" spans="1:56" s="214" customFormat="1" ht="38.450000000000003" hidden="1" customHeight="1" x14ac:dyDescent="0.25">
      <c r="A8" s="248">
        <v>1</v>
      </c>
      <c r="B8" s="249"/>
      <c r="C8" s="247"/>
      <c r="D8" s="247"/>
      <c r="E8" s="252" t="s">
        <v>454</v>
      </c>
      <c r="F8" s="252"/>
      <c r="G8" s="247"/>
      <c r="H8" s="247"/>
      <c r="I8" s="247"/>
      <c r="J8" s="247"/>
      <c r="K8" s="247"/>
      <c r="L8" s="247"/>
      <c r="M8" s="247"/>
      <c r="N8" s="260"/>
      <c r="O8" s="247"/>
      <c r="P8" s="247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47"/>
      <c r="AB8" s="247"/>
      <c r="AC8" s="248"/>
      <c r="AE8" s="223"/>
      <c r="AF8" s="223"/>
      <c r="AG8" s="223"/>
      <c r="AH8" s="223"/>
    </row>
    <row r="9" spans="1:56" s="116" customFormat="1" ht="22.5" hidden="1" customHeight="1" x14ac:dyDescent="0.25">
      <c r="A9" s="512" t="s">
        <v>334</v>
      </c>
      <c r="B9" s="512"/>
      <c r="C9" s="278"/>
      <c r="D9" s="328"/>
      <c r="E9" s="328"/>
      <c r="F9" s="340"/>
      <c r="G9" s="340"/>
      <c r="H9" s="340"/>
      <c r="I9" s="340"/>
      <c r="J9" s="179"/>
      <c r="K9" s="179" t="s">
        <v>272</v>
      </c>
      <c r="L9" s="179" t="s">
        <v>272</v>
      </c>
      <c r="M9" s="179"/>
      <c r="N9" s="261" t="s">
        <v>272</v>
      </c>
      <c r="O9" s="179" t="s">
        <v>272</v>
      </c>
      <c r="P9" s="179" t="s">
        <v>272</v>
      </c>
      <c r="Q9" s="179" t="s">
        <v>272</v>
      </c>
      <c r="R9" s="179"/>
      <c r="S9" s="179"/>
      <c r="T9" s="179" t="s">
        <v>272</v>
      </c>
      <c r="U9" s="179" t="s">
        <v>272</v>
      </c>
      <c r="V9" s="179" t="s">
        <v>272</v>
      </c>
      <c r="W9" s="179" t="s">
        <v>272</v>
      </c>
      <c r="X9" s="179" t="s">
        <v>272</v>
      </c>
      <c r="Y9" s="179" t="s">
        <v>272</v>
      </c>
      <c r="Z9" s="179" t="s">
        <v>272</v>
      </c>
      <c r="AA9" s="179" t="s">
        <v>272</v>
      </c>
      <c r="AB9" s="179"/>
      <c r="AC9" s="139"/>
      <c r="AD9" s="219"/>
      <c r="AE9" s="219"/>
      <c r="AF9" s="213"/>
      <c r="AG9" s="219"/>
      <c r="AH9" s="220"/>
      <c r="AI9" s="221"/>
      <c r="AJ9" s="222"/>
      <c r="AK9" s="222"/>
      <c r="AL9" s="220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</row>
    <row r="10" spans="1:56" s="214" customFormat="1" ht="42.6" hidden="1" customHeight="1" x14ac:dyDescent="0.25">
      <c r="A10" s="251">
        <v>2</v>
      </c>
      <c r="B10" s="249"/>
      <c r="C10" s="247"/>
      <c r="D10" s="247"/>
      <c r="E10" s="252" t="s">
        <v>455</v>
      </c>
      <c r="F10" s="252"/>
      <c r="G10" s="247"/>
      <c r="H10" s="247"/>
      <c r="I10" s="247"/>
      <c r="J10" s="247"/>
      <c r="K10" s="247"/>
      <c r="L10" s="247"/>
      <c r="M10" s="247"/>
      <c r="N10" s="260"/>
      <c r="O10" s="247"/>
      <c r="P10" s="247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47"/>
      <c r="AB10" s="247"/>
      <c r="AC10" s="248"/>
      <c r="AE10" s="223"/>
      <c r="AF10" s="223"/>
      <c r="AG10" s="223"/>
      <c r="AH10" s="223"/>
    </row>
    <row r="11" spans="1:56" s="116" customFormat="1" ht="22.5" hidden="1" customHeight="1" x14ac:dyDescent="0.25">
      <c r="A11" s="512" t="s">
        <v>334</v>
      </c>
      <c r="B11" s="512"/>
      <c r="C11" s="278"/>
      <c r="D11" s="328"/>
      <c r="E11" s="328"/>
      <c r="F11" s="340"/>
      <c r="G11" s="340"/>
      <c r="H11" s="340"/>
      <c r="I11" s="340"/>
      <c r="J11" s="179"/>
      <c r="K11" s="179" t="s">
        <v>272</v>
      </c>
      <c r="L11" s="179" t="s">
        <v>272</v>
      </c>
      <c r="M11" s="179"/>
      <c r="N11" s="261" t="s">
        <v>272</v>
      </c>
      <c r="O11" s="179" t="s">
        <v>272</v>
      </c>
      <c r="P11" s="179" t="s">
        <v>272</v>
      </c>
      <c r="Q11" s="179" t="s">
        <v>272</v>
      </c>
      <c r="R11" s="179"/>
      <c r="S11" s="179"/>
      <c r="T11" s="179" t="s">
        <v>272</v>
      </c>
      <c r="U11" s="179" t="s">
        <v>272</v>
      </c>
      <c r="V11" s="179" t="s">
        <v>272</v>
      </c>
      <c r="W11" s="179" t="s">
        <v>272</v>
      </c>
      <c r="X11" s="179" t="s">
        <v>272</v>
      </c>
      <c r="Y11" s="179" t="s">
        <v>272</v>
      </c>
      <c r="Z11" s="179" t="s">
        <v>272</v>
      </c>
      <c r="AA11" s="179" t="s">
        <v>272</v>
      </c>
      <c r="AB11" s="179"/>
      <c r="AC11" s="139"/>
      <c r="AD11" s="219"/>
      <c r="AE11" s="219"/>
      <c r="AF11" s="213"/>
      <c r="AG11" s="219"/>
      <c r="AH11" s="220"/>
      <c r="AI11" s="221"/>
      <c r="AJ11" s="222"/>
      <c r="AK11" s="222"/>
      <c r="AL11" s="220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</row>
    <row r="12" spans="1:56" ht="47.45" hidden="1" customHeight="1" x14ac:dyDescent="0.25">
      <c r="A12" s="288">
        <v>3.1</v>
      </c>
      <c r="B12" s="289" t="s">
        <v>528</v>
      </c>
      <c r="C12" s="96" t="s">
        <v>296</v>
      </c>
      <c r="D12" s="88">
        <v>1326</v>
      </c>
      <c r="E12" s="198" t="s">
        <v>228</v>
      </c>
      <c r="F12" s="198"/>
      <c r="G12" s="200">
        <v>1326</v>
      </c>
      <c r="H12" s="183" t="s">
        <v>91</v>
      </c>
      <c r="I12" s="199" t="s">
        <v>321</v>
      </c>
      <c r="J12" s="24" t="s">
        <v>405</v>
      </c>
      <c r="K12" s="150" t="s">
        <v>198</v>
      </c>
      <c r="L12" s="57"/>
      <c r="M12" s="57">
        <f>AC12*1/100+AC12</f>
        <v>0</v>
      </c>
      <c r="N12" s="262">
        <v>500000</v>
      </c>
      <c r="O12" s="145"/>
      <c r="P12" s="145"/>
      <c r="Q12" s="151">
        <v>1</v>
      </c>
      <c r="R12" s="151"/>
      <c r="S12" s="151"/>
      <c r="T12" s="151"/>
      <c r="U12" s="151"/>
      <c r="V12" s="145"/>
      <c r="W12" s="145"/>
      <c r="X12" s="145"/>
      <c r="Y12" s="145"/>
      <c r="Z12" s="145"/>
      <c r="AA12" s="24">
        <v>60</v>
      </c>
      <c r="AB12" s="24"/>
      <c r="AC12" s="167"/>
      <c r="AD12"/>
      <c r="AE12" s="205"/>
      <c r="AF12" s="206"/>
      <c r="AG12" s="205"/>
      <c r="AH12" s="329"/>
    </row>
    <row r="13" spans="1:56" ht="21" customHeight="1" x14ac:dyDescent="0.25">
      <c r="A13" s="290">
        <v>3.2</v>
      </c>
      <c r="B13" s="289" t="s">
        <v>529</v>
      </c>
      <c r="C13" s="279" t="s">
        <v>293</v>
      </c>
      <c r="D13" s="88">
        <v>1329</v>
      </c>
      <c r="E13" s="198" t="s">
        <v>228</v>
      </c>
      <c r="F13" s="198">
        <v>1</v>
      </c>
      <c r="G13" s="200">
        <v>1329</v>
      </c>
      <c r="H13" s="183" t="s">
        <v>90</v>
      </c>
      <c r="I13" s="199" t="s">
        <v>322</v>
      </c>
      <c r="J13" s="24" t="s">
        <v>405</v>
      </c>
      <c r="K13" s="150" t="s">
        <v>198</v>
      </c>
      <c r="L13" s="57"/>
      <c r="M13" s="57">
        <f>AC13*1/100+AC13</f>
        <v>602477.12</v>
      </c>
      <c r="N13" s="262">
        <v>500000</v>
      </c>
      <c r="O13" s="145"/>
      <c r="P13" s="145"/>
      <c r="Q13" s="151"/>
      <c r="R13" s="151"/>
      <c r="S13" s="151"/>
      <c r="T13" s="151"/>
      <c r="U13" s="151">
        <v>1</v>
      </c>
      <c r="V13" s="145"/>
      <c r="W13" s="145"/>
      <c r="X13" s="145"/>
      <c r="Y13" s="145"/>
      <c r="Z13" s="145"/>
      <c r="AA13" s="24">
        <v>208</v>
      </c>
      <c r="AB13" s="24"/>
      <c r="AC13" s="168">
        <v>596512</v>
      </c>
      <c r="AD13" s="348" t="s">
        <v>572</v>
      </c>
      <c r="AE13" s="88" t="s">
        <v>577</v>
      </c>
      <c r="AF13" s="224"/>
      <c r="AG13" s="205"/>
      <c r="AH13" s="329"/>
    </row>
    <row r="14" spans="1:56" ht="31.15" hidden="1" customHeight="1" x14ac:dyDescent="0.25">
      <c r="A14" s="288">
        <v>3.3</v>
      </c>
      <c r="B14" s="289" t="s">
        <v>479</v>
      </c>
      <c r="C14" s="279" t="s">
        <v>292</v>
      </c>
      <c r="D14" s="88">
        <v>1330</v>
      </c>
      <c r="E14" s="198" t="s">
        <v>228</v>
      </c>
      <c r="F14" s="198"/>
      <c r="G14" s="200">
        <v>1330</v>
      </c>
      <c r="H14" s="183" t="s">
        <v>62</v>
      </c>
      <c r="I14" s="199" t="s">
        <v>323</v>
      </c>
      <c r="J14" s="24" t="s">
        <v>405</v>
      </c>
      <c r="K14" s="150" t="s">
        <v>198</v>
      </c>
      <c r="L14" s="57"/>
      <c r="M14" s="57">
        <f t="shared" ref="M14:M25" si="0">AC14*0.5/100+AC14</f>
        <v>0</v>
      </c>
      <c r="N14" s="262">
        <v>500000</v>
      </c>
      <c r="O14" s="145"/>
      <c r="P14" s="145"/>
      <c r="Q14" s="151">
        <v>1</v>
      </c>
      <c r="R14" s="151"/>
      <c r="S14" s="151"/>
      <c r="T14" s="151"/>
      <c r="U14" s="151"/>
      <c r="V14" s="145"/>
      <c r="W14" s="145"/>
      <c r="X14" s="145"/>
      <c r="Y14" s="145"/>
      <c r="Z14" s="145"/>
      <c r="AA14" s="24">
        <v>400</v>
      </c>
      <c r="AB14" s="24"/>
      <c r="AC14" s="167"/>
      <c r="AD14"/>
      <c r="AE14" s="205"/>
      <c r="AF14" s="224"/>
      <c r="AG14" s="205"/>
      <c r="AH14" s="332"/>
    </row>
    <row r="15" spans="1:56" ht="34.5" hidden="1" customHeight="1" x14ac:dyDescent="0.25">
      <c r="A15" s="290">
        <v>3.4</v>
      </c>
      <c r="B15" s="289" t="s">
        <v>480</v>
      </c>
      <c r="C15" s="279" t="s">
        <v>294</v>
      </c>
      <c r="D15" s="88">
        <v>1334</v>
      </c>
      <c r="E15" s="198" t="s">
        <v>228</v>
      </c>
      <c r="F15" s="198"/>
      <c r="G15" s="200">
        <v>1334</v>
      </c>
      <c r="H15" s="183" t="s">
        <v>6</v>
      </c>
      <c r="I15" s="199" t="s">
        <v>324</v>
      </c>
      <c r="J15" s="24" t="s">
        <v>405</v>
      </c>
      <c r="K15" s="150" t="s">
        <v>198</v>
      </c>
      <c r="L15" s="57"/>
      <c r="M15" s="57">
        <f t="shared" si="0"/>
        <v>360233.8884</v>
      </c>
      <c r="N15" s="262">
        <v>250000</v>
      </c>
      <c r="O15" s="145"/>
      <c r="P15" s="145"/>
      <c r="Q15" s="151">
        <v>1</v>
      </c>
      <c r="R15" s="151"/>
      <c r="S15" s="151"/>
      <c r="T15" s="151"/>
      <c r="U15" s="151"/>
      <c r="V15" s="145"/>
      <c r="W15" s="145"/>
      <c r="X15" s="145"/>
      <c r="Y15" s="145"/>
      <c r="Z15" s="145"/>
      <c r="AA15" s="24">
        <v>17</v>
      </c>
      <c r="AB15" s="24"/>
      <c r="AC15" s="168">
        <v>358441.68</v>
      </c>
      <c r="AD15"/>
      <c r="AE15" s="205"/>
      <c r="AF15" s="224"/>
      <c r="AG15" s="205"/>
      <c r="AH15" s="329"/>
    </row>
    <row r="16" spans="1:56" ht="28.9" hidden="1" customHeight="1" x14ac:dyDescent="0.25">
      <c r="A16" s="288">
        <v>3.5</v>
      </c>
      <c r="B16" s="289" t="s">
        <v>530</v>
      </c>
      <c r="C16" s="279" t="s">
        <v>294</v>
      </c>
      <c r="D16" s="88">
        <v>1334</v>
      </c>
      <c r="E16" s="198" t="s">
        <v>228</v>
      </c>
      <c r="F16" s="198"/>
      <c r="G16" s="200">
        <v>1334</v>
      </c>
      <c r="H16" s="183" t="s">
        <v>6</v>
      </c>
      <c r="I16" s="199" t="s">
        <v>325</v>
      </c>
      <c r="J16" s="24" t="s">
        <v>405</v>
      </c>
      <c r="K16" s="150" t="s">
        <v>198</v>
      </c>
      <c r="L16" s="57"/>
      <c r="M16" s="57">
        <f t="shared" si="0"/>
        <v>355644.978</v>
      </c>
      <c r="N16" s="262">
        <v>250000</v>
      </c>
      <c r="O16" s="145"/>
      <c r="P16" s="145"/>
      <c r="Q16" s="151">
        <v>1</v>
      </c>
      <c r="R16" s="151"/>
      <c r="S16" s="151"/>
      <c r="T16" s="151"/>
      <c r="U16" s="151"/>
      <c r="V16" s="145"/>
      <c r="W16" s="145"/>
      <c r="X16" s="145"/>
      <c r="Y16" s="145"/>
      <c r="Z16" s="145"/>
      <c r="AA16" s="24">
        <v>27</v>
      </c>
      <c r="AB16" s="24"/>
      <c r="AC16" s="168">
        <v>353875.6</v>
      </c>
      <c r="AD16"/>
      <c r="AE16" s="205"/>
      <c r="AF16" s="224"/>
      <c r="AG16" s="205"/>
      <c r="AH16" s="332"/>
    </row>
    <row r="17" spans="1:34" ht="30" x14ac:dyDescent="0.25">
      <c r="A17" s="290">
        <v>3.6</v>
      </c>
      <c r="B17" s="289" t="s">
        <v>531</v>
      </c>
      <c r="C17" s="279" t="s">
        <v>297</v>
      </c>
      <c r="D17" s="88">
        <v>1338</v>
      </c>
      <c r="E17" s="198" t="s">
        <v>228</v>
      </c>
      <c r="F17" s="198">
        <v>2</v>
      </c>
      <c r="G17" s="200">
        <v>1338</v>
      </c>
      <c r="H17" s="183" t="s">
        <v>309</v>
      </c>
      <c r="I17" s="199" t="s">
        <v>326</v>
      </c>
      <c r="J17" s="24" t="s">
        <v>405</v>
      </c>
      <c r="K17" s="150" t="s">
        <v>198</v>
      </c>
      <c r="L17" s="57"/>
      <c r="M17" s="57">
        <f t="shared" si="0"/>
        <v>202939.04699999999</v>
      </c>
      <c r="N17" s="262">
        <v>200000</v>
      </c>
      <c r="O17" s="145"/>
      <c r="P17" s="145"/>
      <c r="Q17" s="151">
        <v>1</v>
      </c>
      <c r="R17" s="151"/>
      <c r="S17" s="151"/>
      <c r="T17" s="151"/>
      <c r="U17" s="151">
        <v>1</v>
      </c>
      <c r="V17" s="145"/>
      <c r="W17" s="145"/>
      <c r="X17" s="145"/>
      <c r="Y17" s="145"/>
      <c r="Z17" s="145"/>
      <c r="AA17" s="24">
        <v>34</v>
      </c>
      <c r="AB17" s="24"/>
      <c r="AC17" s="168">
        <v>201929.4</v>
      </c>
      <c r="AD17" s="348" t="s">
        <v>572</v>
      </c>
      <c r="AE17" s="88" t="s">
        <v>582</v>
      </c>
      <c r="AF17" s="224"/>
      <c r="AG17" s="205"/>
      <c r="AH17" s="329"/>
    </row>
    <row r="18" spans="1:34" ht="31.15" hidden="1" customHeight="1" x14ac:dyDescent="0.25">
      <c r="A18" s="288">
        <v>3.7</v>
      </c>
      <c r="B18" s="289" t="s">
        <v>561</v>
      </c>
      <c r="C18" s="96" t="s">
        <v>314</v>
      </c>
      <c r="D18" s="88">
        <v>1340</v>
      </c>
      <c r="E18" s="198" t="s">
        <v>228</v>
      </c>
      <c r="F18" s="198"/>
      <c r="G18" s="200">
        <v>1340</v>
      </c>
      <c r="H18" s="183" t="s">
        <v>85</v>
      </c>
      <c r="I18" s="199" t="s">
        <v>327</v>
      </c>
      <c r="J18" s="24" t="s">
        <v>405</v>
      </c>
      <c r="K18" s="150" t="s">
        <v>198</v>
      </c>
      <c r="L18" s="57"/>
      <c r="M18" s="57">
        <f t="shared" si="0"/>
        <v>0</v>
      </c>
      <c r="N18" s="262">
        <v>500000</v>
      </c>
      <c r="O18" s="145"/>
      <c r="P18" s="145"/>
      <c r="Q18" s="151">
        <v>1</v>
      </c>
      <c r="R18" s="151"/>
      <c r="S18" s="151"/>
      <c r="T18" s="151"/>
      <c r="U18" s="151"/>
      <c r="V18" s="145"/>
      <c r="W18" s="145"/>
      <c r="X18" s="145"/>
      <c r="Y18" s="145"/>
      <c r="Z18" s="145"/>
      <c r="AA18" s="24">
        <v>70</v>
      </c>
      <c r="AB18" s="24"/>
      <c r="AC18" s="168"/>
      <c r="AD18"/>
      <c r="AE18" s="205"/>
      <c r="AF18" s="206"/>
      <c r="AG18" s="205"/>
      <c r="AH18" s="329"/>
    </row>
    <row r="19" spans="1:34" ht="31.15" hidden="1" customHeight="1" x14ac:dyDescent="0.25">
      <c r="A19" s="290">
        <v>3.8</v>
      </c>
      <c r="B19" s="289" t="s">
        <v>532</v>
      </c>
      <c r="C19" s="96" t="s">
        <v>300</v>
      </c>
      <c r="D19" s="83">
        <v>1351</v>
      </c>
      <c r="E19" s="198" t="s">
        <v>228</v>
      </c>
      <c r="F19" s="198"/>
      <c r="G19" s="200">
        <v>1351</v>
      </c>
      <c r="H19" s="183" t="s">
        <v>311</v>
      </c>
      <c r="I19" s="199" t="s">
        <v>328</v>
      </c>
      <c r="J19" s="24" t="s">
        <v>405</v>
      </c>
      <c r="K19" s="150" t="s">
        <v>198</v>
      </c>
      <c r="L19" s="57"/>
      <c r="M19" s="57">
        <f t="shared" si="0"/>
        <v>0</v>
      </c>
      <c r="N19" s="262">
        <v>250000</v>
      </c>
      <c r="O19" s="145"/>
      <c r="P19" s="145"/>
      <c r="Q19" s="151">
        <v>1</v>
      </c>
      <c r="R19" s="151"/>
      <c r="S19" s="151"/>
      <c r="T19" s="151"/>
      <c r="U19" s="151"/>
      <c r="V19" s="145"/>
      <c r="W19" s="145"/>
      <c r="X19" s="145"/>
      <c r="Y19" s="145"/>
      <c r="Z19" s="145"/>
      <c r="AA19" s="24">
        <v>30</v>
      </c>
      <c r="AB19" s="24"/>
      <c r="AC19" s="168"/>
      <c r="AD19"/>
      <c r="AE19" s="225"/>
      <c r="AF19" s="206"/>
      <c r="AG19" s="225"/>
      <c r="AH19" s="329"/>
    </row>
    <row r="20" spans="1:34" ht="42" hidden="1" customHeight="1" x14ac:dyDescent="0.25">
      <c r="A20" s="288">
        <v>3.9</v>
      </c>
      <c r="B20" s="289" t="s">
        <v>521</v>
      </c>
      <c r="C20" s="96" t="s">
        <v>300</v>
      </c>
      <c r="D20" s="83">
        <v>1352</v>
      </c>
      <c r="E20" s="198" t="s">
        <v>228</v>
      </c>
      <c r="F20" s="198"/>
      <c r="G20" s="200">
        <v>1351</v>
      </c>
      <c r="H20" s="183" t="s">
        <v>311</v>
      </c>
      <c r="I20" s="199" t="s">
        <v>329</v>
      </c>
      <c r="J20" s="24" t="s">
        <v>405</v>
      </c>
      <c r="K20" s="150" t="s">
        <v>198</v>
      </c>
      <c r="L20" s="57"/>
      <c r="M20" s="57">
        <f t="shared" si="0"/>
        <v>0</v>
      </c>
      <c r="N20" s="262">
        <v>250000</v>
      </c>
      <c r="O20" s="145"/>
      <c r="P20" s="145"/>
      <c r="Q20" s="151">
        <v>1</v>
      </c>
      <c r="R20" s="151"/>
      <c r="S20" s="151"/>
      <c r="T20" s="151"/>
      <c r="U20" s="151"/>
      <c r="V20" s="145"/>
      <c r="W20" s="145"/>
      <c r="X20" s="145"/>
      <c r="Y20" s="145"/>
      <c r="Z20" s="145"/>
      <c r="AA20" s="24">
        <v>20</v>
      </c>
      <c r="AB20" s="24"/>
      <c r="AC20" s="168"/>
      <c r="AD20"/>
      <c r="AE20" s="225"/>
      <c r="AF20" s="206"/>
      <c r="AG20" s="225"/>
      <c r="AH20" s="332"/>
    </row>
    <row r="21" spans="1:34" ht="62.45" hidden="1" customHeight="1" x14ac:dyDescent="0.25">
      <c r="A21" s="291">
        <v>3.1</v>
      </c>
      <c r="B21" s="289" t="s">
        <v>533</v>
      </c>
      <c r="C21" s="279" t="s">
        <v>301</v>
      </c>
      <c r="D21" s="83">
        <v>1352</v>
      </c>
      <c r="E21" s="198" t="s">
        <v>228</v>
      </c>
      <c r="F21" s="198"/>
      <c r="G21" s="200">
        <v>1352</v>
      </c>
      <c r="H21" s="183" t="s">
        <v>64</v>
      </c>
      <c r="I21" s="199" t="s">
        <v>330</v>
      </c>
      <c r="J21" s="24" t="s">
        <v>405</v>
      </c>
      <c r="K21" s="150" t="s">
        <v>198</v>
      </c>
      <c r="L21" s="57"/>
      <c r="M21" s="57">
        <f t="shared" si="0"/>
        <v>0</v>
      </c>
      <c r="N21" s="262">
        <v>500000</v>
      </c>
      <c r="O21" s="145"/>
      <c r="P21" s="145"/>
      <c r="Q21" s="151">
        <v>1</v>
      </c>
      <c r="R21" s="151"/>
      <c r="S21" s="151"/>
      <c r="T21" s="151"/>
      <c r="U21" s="151"/>
      <c r="V21" s="145"/>
      <c r="W21" s="145"/>
      <c r="X21" s="145"/>
      <c r="Y21" s="145"/>
      <c r="Z21" s="145"/>
      <c r="AA21" s="24">
        <v>75</v>
      </c>
      <c r="AB21" s="24"/>
      <c r="AC21" s="168"/>
      <c r="AD21"/>
      <c r="AE21" s="225"/>
      <c r="AF21" s="226"/>
      <c r="AG21" s="225"/>
      <c r="AH21" s="550"/>
    </row>
    <row r="22" spans="1:34" ht="15.6" hidden="1" customHeight="1" x14ac:dyDescent="0.25">
      <c r="A22" s="292">
        <v>3.11</v>
      </c>
      <c r="B22" s="289" t="s">
        <v>517</v>
      </c>
      <c r="C22" s="279" t="s">
        <v>302</v>
      </c>
      <c r="D22" s="83">
        <v>1356</v>
      </c>
      <c r="E22" s="198" t="s">
        <v>228</v>
      </c>
      <c r="F22" s="198">
        <v>3</v>
      </c>
      <c r="G22" s="200">
        <v>1356</v>
      </c>
      <c r="H22" s="183" t="s">
        <v>335</v>
      </c>
      <c r="I22" s="199" t="s">
        <v>331</v>
      </c>
      <c r="J22" s="24" t="s">
        <v>405</v>
      </c>
      <c r="K22" s="150" t="s">
        <v>198</v>
      </c>
      <c r="L22" s="57"/>
      <c r="M22" s="57">
        <f t="shared" si="0"/>
        <v>407767.092</v>
      </c>
      <c r="N22" s="262">
        <v>300000</v>
      </c>
      <c r="O22" s="145"/>
      <c r="P22" s="145"/>
      <c r="Q22" s="151"/>
      <c r="R22" s="151"/>
      <c r="S22" s="151"/>
      <c r="T22" s="151"/>
      <c r="U22" s="151">
        <v>1</v>
      </c>
      <c r="V22" s="145"/>
      <c r="W22" s="145"/>
      <c r="X22" s="145"/>
      <c r="Y22" s="145"/>
      <c r="Z22" s="145"/>
      <c r="AA22" s="24">
        <v>64</v>
      </c>
      <c r="AB22" s="24"/>
      <c r="AC22" s="168">
        <v>405738.4</v>
      </c>
      <c r="AD22" s="348"/>
      <c r="AE22" s="83"/>
      <c r="AF22" s="226"/>
      <c r="AG22" s="225"/>
      <c r="AH22" s="550"/>
    </row>
    <row r="23" spans="1:34" s="181" customFormat="1" ht="15.6" hidden="1" customHeight="1" x14ac:dyDescent="0.25">
      <c r="A23" s="291">
        <v>3.12</v>
      </c>
      <c r="B23" s="289" t="s">
        <v>518</v>
      </c>
      <c r="C23" s="279" t="s">
        <v>302</v>
      </c>
      <c r="D23" s="83">
        <v>1357</v>
      </c>
      <c r="E23" s="198" t="s">
        <v>228</v>
      </c>
      <c r="F23" s="198">
        <v>4</v>
      </c>
      <c r="G23" s="200">
        <v>1356</v>
      </c>
      <c r="H23" s="202" t="s">
        <v>335</v>
      </c>
      <c r="I23" s="201" t="s">
        <v>336</v>
      </c>
      <c r="J23" s="280" t="s">
        <v>405</v>
      </c>
      <c r="K23" s="150" t="s">
        <v>198</v>
      </c>
      <c r="L23" s="232"/>
      <c r="M23" s="57">
        <f t="shared" si="0"/>
        <v>202939.04699999999</v>
      </c>
      <c r="N23" s="262">
        <v>200000</v>
      </c>
      <c r="O23" s="232"/>
      <c r="P23" s="232"/>
      <c r="Q23" s="231"/>
      <c r="R23" s="239"/>
      <c r="S23" s="239"/>
      <c r="T23" s="232"/>
      <c r="U23" s="231">
        <v>1</v>
      </c>
      <c r="V23" s="232"/>
      <c r="W23" s="232"/>
      <c r="X23" s="232"/>
      <c r="Y23" s="232"/>
      <c r="Z23" s="232"/>
      <c r="AA23" s="231">
        <v>12</v>
      </c>
      <c r="AB23" s="231"/>
      <c r="AC23" s="256">
        <v>201929.4</v>
      </c>
      <c r="AD23" s="349"/>
      <c r="AE23" s="345"/>
      <c r="AF23" s="228"/>
      <c r="AG23" s="227"/>
      <c r="AH23" s="229"/>
    </row>
    <row r="24" spans="1:34" ht="21.6" customHeight="1" x14ac:dyDescent="0.25">
      <c r="A24" s="292">
        <v>3.13</v>
      </c>
      <c r="B24" s="289" t="s">
        <v>534</v>
      </c>
      <c r="C24" s="96" t="s">
        <v>315</v>
      </c>
      <c r="D24" s="88">
        <v>1416</v>
      </c>
      <c r="E24" s="198" t="s">
        <v>228</v>
      </c>
      <c r="F24" s="198">
        <v>5</v>
      </c>
      <c r="G24" s="200">
        <v>1416</v>
      </c>
      <c r="H24" s="183" t="s">
        <v>71</v>
      </c>
      <c r="I24" s="199" t="s">
        <v>332</v>
      </c>
      <c r="J24" s="24" t="s">
        <v>405</v>
      </c>
      <c r="K24" s="150" t="s">
        <v>198</v>
      </c>
      <c r="L24" s="57"/>
      <c r="M24" s="57">
        <f t="shared" si="0"/>
        <v>593797.21499999997</v>
      </c>
      <c r="N24" s="262">
        <v>500000</v>
      </c>
      <c r="O24" s="145"/>
      <c r="P24" s="145"/>
      <c r="Q24" s="151"/>
      <c r="R24" s="151"/>
      <c r="S24" s="151"/>
      <c r="T24" s="151"/>
      <c r="U24" s="152">
        <v>1</v>
      </c>
      <c r="V24" s="145"/>
      <c r="W24" s="145"/>
      <c r="X24" s="145"/>
      <c r="Y24" s="145"/>
      <c r="Z24" s="145"/>
      <c r="AA24" s="24">
        <v>60</v>
      </c>
      <c r="AB24" s="24"/>
      <c r="AC24" s="168">
        <v>590843</v>
      </c>
      <c r="AD24" s="348" t="s">
        <v>572</v>
      </c>
      <c r="AE24" s="88" t="s">
        <v>578</v>
      </c>
      <c r="AF24" s="206"/>
      <c r="AG24" s="205"/>
      <c r="AH24" s="332"/>
    </row>
    <row r="25" spans="1:34" ht="31.15" customHeight="1" x14ac:dyDescent="0.25">
      <c r="A25" s="291">
        <v>3.14</v>
      </c>
      <c r="B25" s="289" t="s">
        <v>519</v>
      </c>
      <c r="C25" s="96" t="s">
        <v>307</v>
      </c>
      <c r="D25" s="88">
        <v>1423</v>
      </c>
      <c r="E25" s="198" t="s">
        <v>228</v>
      </c>
      <c r="F25" s="198">
        <v>6</v>
      </c>
      <c r="G25" s="203">
        <v>1423</v>
      </c>
      <c r="H25" s="184" t="s">
        <v>69</v>
      </c>
      <c r="I25" s="199" t="s">
        <v>333</v>
      </c>
      <c r="J25" s="24" t="s">
        <v>405</v>
      </c>
      <c r="K25" s="150" t="s">
        <v>198</v>
      </c>
      <c r="L25" s="57"/>
      <c r="M25" s="57">
        <f t="shared" si="0"/>
        <v>600097.56000000006</v>
      </c>
      <c r="N25" s="262">
        <v>500000</v>
      </c>
      <c r="O25" s="145"/>
      <c r="P25" s="145"/>
      <c r="Q25" s="151"/>
      <c r="R25" s="151"/>
      <c r="S25" s="151"/>
      <c r="T25" s="151"/>
      <c r="U25" s="152">
        <v>1</v>
      </c>
      <c r="V25" s="145"/>
      <c r="W25" s="145"/>
      <c r="X25" s="145"/>
      <c r="Y25" s="145"/>
      <c r="Z25" s="145"/>
      <c r="AA25" s="24">
        <v>1600</v>
      </c>
      <c r="AB25" s="24"/>
      <c r="AC25" s="62">
        <v>597112</v>
      </c>
      <c r="AD25" s="348" t="s">
        <v>572</v>
      </c>
      <c r="AE25" s="88" t="s">
        <v>579</v>
      </c>
      <c r="AF25" s="206"/>
      <c r="AG25" s="205"/>
      <c r="AH25" s="558"/>
    </row>
    <row r="26" spans="1:34" ht="14.45" hidden="1" customHeight="1" x14ac:dyDescent="0.25">
      <c r="A26" s="560" t="s">
        <v>334</v>
      </c>
      <c r="B26" s="560"/>
      <c r="C26" s="281"/>
      <c r="D26" s="287"/>
      <c r="E26" s="287"/>
      <c r="F26" s="287"/>
      <c r="G26" s="287"/>
      <c r="H26" s="287"/>
      <c r="I26" s="287"/>
      <c r="J26" s="287"/>
      <c r="K26" s="193"/>
      <c r="L26" s="193" t="s">
        <v>272</v>
      </c>
      <c r="M26" s="193">
        <f>SUM(M12:M25)</f>
        <v>3325895.9473999995</v>
      </c>
      <c r="N26" s="263">
        <f>SUM(N12:N25)</f>
        <v>5200000</v>
      </c>
      <c r="O26" s="237">
        <f>SUM(O12:O25)</f>
        <v>0</v>
      </c>
      <c r="P26" s="237">
        <f>SUM(P12:P25)</f>
        <v>0</v>
      </c>
      <c r="Q26" s="193">
        <f>SUM(Q12:Q25)</f>
        <v>9</v>
      </c>
      <c r="R26" s="193"/>
      <c r="S26" s="193"/>
      <c r="T26" s="193"/>
      <c r="U26" s="193">
        <f t="shared" ref="U26:AC26" si="1">SUM(U12:U25)</f>
        <v>6</v>
      </c>
      <c r="V26" s="193">
        <f t="shared" si="1"/>
        <v>0</v>
      </c>
      <c r="W26" s="193">
        <f t="shared" si="1"/>
        <v>0</v>
      </c>
      <c r="X26" s="193">
        <f t="shared" si="1"/>
        <v>0</v>
      </c>
      <c r="Y26" s="193">
        <f t="shared" si="1"/>
        <v>0</v>
      </c>
      <c r="Z26" s="193">
        <f t="shared" si="1"/>
        <v>0</v>
      </c>
      <c r="AA26" s="193">
        <f t="shared" si="1"/>
        <v>2677</v>
      </c>
      <c r="AB26" s="193">
        <f t="shared" si="1"/>
        <v>0</v>
      </c>
      <c r="AC26" s="193">
        <f t="shared" si="1"/>
        <v>3306381.4799999995</v>
      </c>
      <c r="AD26"/>
      <c r="AE26" s="205"/>
      <c r="AF26" s="206"/>
      <c r="AG26" s="205"/>
      <c r="AH26" s="559"/>
    </row>
    <row r="27" spans="1:34" ht="46.9" hidden="1" customHeight="1" x14ac:dyDescent="0.25">
      <c r="A27" s="290">
        <v>4.0999999999999996</v>
      </c>
      <c r="B27" s="293" t="s">
        <v>535</v>
      </c>
      <c r="C27" s="282" t="s">
        <v>295</v>
      </c>
      <c r="D27" s="195">
        <v>1336</v>
      </c>
      <c r="E27" s="246" t="s">
        <v>456</v>
      </c>
      <c r="F27" s="246"/>
      <c r="G27" s="195">
        <v>1336</v>
      </c>
      <c r="H27" s="184" t="s">
        <v>63</v>
      </c>
      <c r="I27" s="186" t="s">
        <v>337</v>
      </c>
      <c r="J27" s="186" t="s">
        <v>406</v>
      </c>
      <c r="K27" s="187" t="s">
        <v>198</v>
      </c>
      <c r="L27" s="188"/>
      <c r="M27" s="188">
        <f t="shared" ref="M27:M36" si="2">AC27*1/100+AC27</f>
        <v>0</v>
      </c>
      <c r="N27" s="264">
        <v>500000</v>
      </c>
      <c r="O27" s="192"/>
      <c r="P27" s="192"/>
      <c r="Q27" s="189">
        <v>1</v>
      </c>
      <c r="R27" s="189"/>
      <c r="S27" s="189"/>
      <c r="T27" s="189"/>
      <c r="U27" s="190"/>
      <c r="V27" s="191"/>
      <c r="W27" s="191"/>
      <c r="X27" s="191"/>
      <c r="Y27" s="191"/>
      <c r="Z27" s="191"/>
      <c r="AA27" s="192">
        <v>120</v>
      </c>
      <c r="AB27" s="192"/>
      <c r="AC27" s="168"/>
      <c r="AD27"/>
      <c r="AE27" s="205"/>
      <c r="AF27" s="224"/>
      <c r="AG27" s="205"/>
      <c r="AH27" s="551"/>
    </row>
    <row r="28" spans="1:34" ht="31.5" x14ac:dyDescent="0.25">
      <c r="A28" s="288">
        <v>4.2</v>
      </c>
      <c r="B28" s="293" t="s">
        <v>481</v>
      </c>
      <c r="C28" s="282" t="s">
        <v>297</v>
      </c>
      <c r="D28" s="195">
        <v>1338</v>
      </c>
      <c r="E28" s="246" t="s">
        <v>456</v>
      </c>
      <c r="F28" s="246">
        <v>7</v>
      </c>
      <c r="G28" s="195">
        <v>1338</v>
      </c>
      <c r="H28" s="184" t="s">
        <v>309</v>
      </c>
      <c r="I28" s="186" t="s">
        <v>338</v>
      </c>
      <c r="J28" s="186" t="s">
        <v>405</v>
      </c>
      <c r="K28" s="187" t="s">
        <v>198</v>
      </c>
      <c r="L28" s="188"/>
      <c r="M28" s="188">
        <f t="shared" si="2"/>
        <v>308717.44840000005</v>
      </c>
      <c r="N28" s="264">
        <v>300000</v>
      </c>
      <c r="O28" s="192"/>
      <c r="P28" s="192"/>
      <c r="Q28" s="189"/>
      <c r="R28" s="189"/>
      <c r="S28" s="189"/>
      <c r="T28" s="189"/>
      <c r="U28" s="190">
        <v>1</v>
      </c>
      <c r="V28" s="191"/>
      <c r="W28" s="191"/>
      <c r="X28" s="191"/>
      <c r="Y28" s="191"/>
      <c r="Z28" s="191"/>
      <c r="AA28" s="192">
        <v>45</v>
      </c>
      <c r="AB28" s="192"/>
      <c r="AC28" s="62">
        <v>305660.84000000003</v>
      </c>
      <c r="AD28" s="348" t="s">
        <v>572</v>
      </c>
      <c r="AE28" s="88" t="s">
        <v>583</v>
      </c>
      <c r="AF28" s="224"/>
      <c r="AG28" s="205"/>
      <c r="AH28" s="550"/>
    </row>
    <row r="29" spans="1:34" ht="41.45" hidden="1" customHeight="1" x14ac:dyDescent="0.25">
      <c r="A29" s="290">
        <v>4.3</v>
      </c>
      <c r="B29" s="293" t="s">
        <v>482</v>
      </c>
      <c r="C29" s="283" t="s">
        <v>298</v>
      </c>
      <c r="D29" s="195">
        <v>1348</v>
      </c>
      <c r="E29" s="246" t="s">
        <v>456</v>
      </c>
      <c r="F29" s="246"/>
      <c r="G29" s="195">
        <v>1348</v>
      </c>
      <c r="H29" s="184" t="s">
        <v>50</v>
      </c>
      <c r="I29" s="186" t="s">
        <v>339</v>
      </c>
      <c r="J29" s="186" t="s">
        <v>405</v>
      </c>
      <c r="K29" s="187" t="s">
        <v>198</v>
      </c>
      <c r="L29" s="188"/>
      <c r="M29" s="188">
        <f t="shared" si="2"/>
        <v>506439.86609999998</v>
      </c>
      <c r="N29" s="264">
        <v>500000</v>
      </c>
      <c r="O29" s="192"/>
      <c r="P29" s="192"/>
      <c r="Q29" s="189"/>
      <c r="R29" s="189"/>
      <c r="S29" s="189"/>
      <c r="T29" s="189"/>
      <c r="U29" s="190"/>
      <c r="V29" s="191">
        <v>1</v>
      </c>
      <c r="W29" s="191"/>
      <c r="X29" s="191"/>
      <c r="Y29" s="191"/>
      <c r="Z29" s="191"/>
      <c r="AA29" s="192">
        <v>325</v>
      </c>
      <c r="AB29" s="192"/>
      <c r="AC29" s="62">
        <v>501425.61</v>
      </c>
      <c r="AD29"/>
      <c r="AE29" s="225"/>
      <c r="AF29" s="206"/>
      <c r="AG29" s="225"/>
      <c r="AH29" s="551"/>
    </row>
    <row r="30" spans="1:34" s="116" customFormat="1" ht="41.45" hidden="1" customHeight="1" x14ac:dyDescent="0.25">
      <c r="A30" s="288">
        <v>4.4000000000000004</v>
      </c>
      <c r="B30" s="294" t="s">
        <v>483</v>
      </c>
      <c r="C30" s="283" t="s">
        <v>299</v>
      </c>
      <c r="D30" s="195">
        <v>1350</v>
      </c>
      <c r="E30" s="246" t="s">
        <v>456</v>
      </c>
      <c r="F30" s="246"/>
      <c r="G30" s="195">
        <v>1350</v>
      </c>
      <c r="H30" s="184" t="s">
        <v>78</v>
      </c>
      <c r="I30" s="186" t="s">
        <v>340</v>
      </c>
      <c r="J30" s="186" t="s">
        <v>405</v>
      </c>
      <c r="K30" s="187" t="s">
        <v>198</v>
      </c>
      <c r="L30" s="234"/>
      <c r="M30" s="188">
        <f t="shared" si="2"/>
        <v>749212.69750000001</v>
      </c>
      <c r="N30" s="265">
        <v>500000</v>
      </c>
      <c r="O30" s="233"/>
      <c r="P30" s="233"/>
      <c r="Q30" s="235">
        <v>1</v>
      </c>
      <c r="R30" s="235"/>
      <c r="S30" s="235"/>
      <c r="T30" s="235"/>
      <c r="U30" s="235"/>
      <c r="V30" s="235"/>
      <c r="W30" s="235"/>
      <c r="X30" s="235"/>
      <c r="Y30" s="235"/>
      <c r="Z30" s="235"/>
      <c r="AA30" s="235">
        <v>1000</v>
      </c>
      <c r="AB30" s="235"/>
      <c r="AC30" s="257">
        <v>741794.75</v>
      </c>
      <c r="AE30" s="230"/>
      <c r="AF30" s="216"/>
      <c r="AG30" s="230"/>
      <c r="AH30" s="550"/>
    </row>
    <row r="31" spans="1:34" s="116" customFormat="1" ht="46.9" hidden="1" customHeight="1" x14ac:dyDescent="0.25">
      <c r="A31" s="290">
        <v>4.5</v>
      </c>
      <c r="B31" s="295" t="s">
        <v>536</v>
      </c>
      <c r="C31" s="283" t="s">
        <v>522</v>
      </c>
      <c r="D31" s="196">
        <v>1396</v>
      </c>
      <c r="E31" s="246" t="s">
        <v>456</v>
      </c>
      <c r="F31" s="246"/>
      <c r="G31" s="196">
        <v>1396</v>
      </c>
      <c r="H31" s="184" t="s">
        <v>317</v>
      </c>
      <c r="I31" s="186" t="s">
        <v>341</v>
      </c>
      <c r="J31" s="186" t="s">
        <v>405</v>
      </c>
      <c r="K31" s="187" t="s">
        <v>198</v>
      </c>
      <c r="L31" s="236"/>
      <c r="M31" s="188">
        <f t="shared" si="2"/>
        <v>749212.69750000001</v>
      </c>
      <c r="N31" s="266">
        <v>500000</v>
      </c>
      <c r="O31" s="236"/>
      <c r="P31" s="236"/>
      <c r="Q31" s="218">
        <v>1</v>
      </c>
      <c r="R31" s="236"/>
      <c r="S31" s="236"/>
      <c r="T31" s="218"/>
      <c r="U31" s="236"/>
      <c r="V31" s="236"/>
      <c r="W31" s="236"/>
      <c r="X31" s="236"/>
      <c r="Y31" s="236"/>
      <c r="Z31" s="236"/>
      <c r="AA31" s="218">
        <v>350</v>
      </c>
      <c r="AB31" s="218"/>
      <c r="AC31" s="258">
        <v>741794.75</v>
      </c>
      <c r="AE31" s="219"/>
      <c r="AF31" s="206"/>
      <c r="AG31" s="219"/>
      <c r="AH31" s="332"/>
    </row>
    <row r="32" spans="1:34" s="116" customFormat="1" ht="31.15" hidden="1" customHeight="1" x14ac:dyDescent="0.25">
      <c r="A32" s="288">
        <v>4.5999999999999996</v>
      </c>
      <c r="B32" s="294" t="s">
        <v>520</v>
      </c>
      <c r="C32" s="283" t="s">
        <v>348</v>
      </c>
      <c r="D32" s="195">
        <v>1405</v>
      </c>
      <c r="E32" s="246" t="s">
        <v>456</v>
      </c>
      <c r="F32" s="246"/>
      <c r="G32" s="195">
        <v>1405</v>
      </c>
      <c r="H32" s="184" t="s">
        <v>92</v>
      </c>
      <c r="I32" s="186" t="s">
        <v>342</v>
      </c>
      <c r="J32" s="186" t="s">
        <v>405</v>
      </c>
      <c r="K32" s="187" t="s">
        <v>198</v>
      </c>
      <c r="L32" s="236"/>
      <c r="M32" s="188">
        <f t="shared" si="2"/>
        <v>0</v>
      </c>
      <c r="N32" s="266">
        <v>150000</v>
      </c>
      <c r="O32" s="236"/>
      <c r="P32" s="236"/>
      <c r="Q32" s="218">
        <v>1</v>
      </c>
      <c r="R32" s="218"/>
      <c r="S32" s="218"/>
      <c r="T32" s="236"/>
      <c r="U32" s="236"/>
      <c r="V32" s="236"/>
      <c r="W32" s="236"/>
      <c r="X32" s="236"/>
      <c r="Y32" s="236"/>
      <c r="Z32" s="236"/>
      <c r="AA32" s="218">
        <v>160</v>
      </c>
      <c r="AB32" s="218"/>
      <c r="AC32" s="204"/>
      <c r="AE32" s="230"/>
      <c r="AF32" s="206"/>
      <c r="AG32" s="230"/>
      <c r="AH32" s="551"/>
    </row>
    <row r="33" spans="1:34" ht="31.15" hidden="1" customHeight="1" x14ac:dyDescent="0.25">
      <c r="A33" s="290">
        <v>4.7</v>
      </c>
      <c r="B33" s="289" t="s">
        <v>484</v>
      </c>
      <c r="C33" s="283" t="s">
        <v>303</v>
      </c>
      <c r="D33" s="195">
        <v>1412</v>
      </c>
      <c r="E33" s="246" t="s">
        <v>456</v>
      </c>
      <c r="F33" s="246"/>
      <c r="G33" s="195">
        <v>1412</v>
      </c>
      <c r="H33" s="184" t="s">
        <v>320</v>
      </c>
      <c r="I33" s="186" t="s">
        <v>343</v>
      </c>
      <c r="J33" s="186" t="s">
        <v>405</v>
      </c>
      <c r="K33" s="187" t="s">
        <v>198</v>
      </c>
      <c r="L33" s="188"/>
      <c r="M33" s="188">
        <f t="shared" si="2"/>
        <v>632078.85649999999</v>
      </c>
      <c r="N33" s="264">
        <v>500000</v>
      </c>
      <c r="O33" s="191"/>
      <c r="P33" s="191"/>
      <c r="Q33" s="189">
        <v>1</v>
      </c>
      <c r="R33" s="189"/>
      <c r="S33" s="189"/>
      <c r="T33" s="189"/>
      <c r="U33" s="190"/>
      <c r="V33" s="191"/>
      <c r="W33" s="191"/>
      <c r="X33" s="191"/>
      <c r="Y33" s="191"/>
      <c r="Z33" s="191"/>
      <c r="AA33" s="192">
        <v>95</v>
      </c>
      <c r="AB33" s="192"/>
      <c r="AC33" s="168">
        <v>625820.65</v>
      </c>
      <c r="AD33"/>
      <c r="AE33" s="225"/>
      <c r="AF33" s="206"/>
      <c r="AG33" s="225"/>
      <c r="AH33" s="550"/>
    </row>
    <row r="34" spans="1:34" ht="31.5" x14ac:dyDescent="0.25">
      <c r="A34" s="288">
        <v>4.8</v>
      </c>
      <c r="B34" s="289" t="s">
        <v>485</v>
      </c>
      <c r="C34" s="282" t="s">
        <v>304</v>
      </c>
      <c r="D34" s="195">
        <v>1418</v>
      </c>
      <c r="E34" s="246" t="s">
        <v>456</v>
      </c>
      <c r="F34" s="246">
        <v>8</v>
      </c>
      <c r="G34" s="195">
        <v>1418</v>
      </c>
      <c r="H34" s="184" t="s">
        <v>29</v>
      </c>
      <c r="I34" s="186" t="s">
        <v>344</v>
      </c>
      <c r="J34" s="186" t="s">
        <v>405</v>
      </c>
      <c r="K34" s="187" t="s">
        <v>198</v>
      </c>
      <c r="L34" s="188"/>
      <c r="M34" s="188">
        <f t="shared" si="2"/>
        <v>381820.76360000001</v>
      </c>
      <c r="N34" s="264">
        <v>300000</v>
      </c>
      <c r="O34" s="191"/>
      <c r="P34" s="191"/>
      <c r="Q34" s="189"/>
      <c r="R34" s="189"/>
      <c r="S34" s="189"/>
      <c r="T34" s="189"/>
      <c r="U34" s="190">
        <v>1</v>
      </c>
      <c r="V34" s="191"/>
      <c r="W34" s="191"/>
      <c r="X34" s="191"/>
      <c r="Y34" s="191"/>
      <c r="Z34" s="191"/>
      <c r="AA34" s="192">
        <v>110</v>
      </c>
      <c r="AB34" s="192"/>
      <c r="AC34" s="255">
        <v>378040.36</v>
      </c>
      <c r="AD34" s="348" t="s">
        <v>572</v>
      </c>
      <c r="AE34" s="88" t="s">
        <v>581</v>
      </c>
      <c r="AF34" s="224"/>
      <c r="AG34" s="205"/>
      <c r="AH34" s="329"/>
    </row>
    <row r="35" spans="1:34" ht="45" x14ac:dyDescent="0.25">
      <c r="A35" s="290">
        <v>4.9000000000000004</v>
      </c>
      <c r="B35" s="289" t="s">
        <v>537</v>
      </c>
      <c r="C35" s="283" t="s">
        <v>305</v>
      </c>
      <c r="D35" s="195">
        <v>1419</v>
      </c>
      <c r="E35" s="246" t="s">
        <v>456</v>
      </c>
      <c r="F35" s="246">
        <v>9</v>
      </c>
      <c r="G35" s="195">
        <v>1419</v>
      </c>
      <c r="H35" s="184" t="s">
        <v>347</v>
      </c>
      <c r="I35" s="186" t="s">
        <v>345</v>
      </c>
      <c r="J35" s="186" t="s">
        <v>405</v>
      </c>
      <c r="K35" s="187" t="s">
        <v>198</v>
      </c>
      <c r="L35" s="188"/>
      <c r="M35" s="188">
        <f t="shared" si="2"/>
        <v>291668.08280000003</v>
      </c>
      <c r="N35" s="264">
        <v>200000</v>
      </c>
      <c r="O35" s="191"/>
      <c r="P35" s="191"/>
      <c r="Q35" s="189"/>
      <c r="R35" s="189"/>
      <c r="S35" s="189"/>
      <c r="T35" s="189"/>
      <c r="U35" s="190">
        <v>1</v>
      </c>
      <c r="V35" s="191"/>
      <c r="W35" s="191"/>
      <c r="X35" s="191"/>
      <c r="Y35" s="191"/>
      <c r="Z35" s="191"/>
      <c r="AA35" s="192">
        <v>160</v>
      </c>
      <c r="AB35" s="192"/>
      <c r="AC35" s="168">
        <v>288780.28000000003</v>
      </c>
      <c r="AD35" s="348" t="s">
        <v>572</v>
      </c>
      <c r="AE35" s="88" t="s">
        <v>580</v>
      </c>
      <c r="AF35" s="206"/>
      <c r="AG35" s="205"/>
      <c r="AH35" s="332"/>
    </row>
    <row r="36" spans="1:34" ht="42" hidden="1" customHeight="1" x14ac:dyDescent="0.25">
      <c r="A36" s="292">
        <v>4.0999999999999996</v>
      </c>
      <c r="B36" s="289" t="s">
        <v>486</v>
      </c>
      <c r="C36" s="283" t="s">
        <v>306</v>
      </c>
      <c r="D36" s="195">
        <v>1421</v>
      </c>
      <c r="E36" s="246" t="s">
        <v>456</v>
      </c>
      <c r="F36" s="246"/>
      <c r="G36" s="195">
        <v>1421</v>
      </c>
      <c r="H36" s="184" t="s">
        <v>38</v>
      </c>
      <c r="I36" s="186" t="s">
        <v>346</v>
      </c>
      <c r="J36" s="186" t="s">
        <v>405</v>
      </c>
      <c r="K36" s="187" t="s">
        <v>198</v>
      </c>
      <c r="L36" s="188"/>
      <c r="M36" s="188">
        <f t="shared" si="2"/>
        <v>514009.75549999997</v>
      </c>
      <c r="N36" s="264">
        <v>500000</v>
      </c>
      <c r="O36" s="191"/>
      <c r="P36" s="191"/>
      <c r="Q36" s="189"/>
      <c r="R36" s="189"/>
      <c r="S36" s="189"/>
      <c r="T36" s="189"/>
      <c r="U36" s="190"/>
      <c r="V36" s="191"/>
      <c r="W36" s="191"/>
      <c r="X36" s="191"/>
      <c r="Y36" s="191"/>
      <c r="Z36" s="191">
        <v>1</v>
      </c>
      <c r="AA36" s="192">
        <v>300</v>
      </c>
      <c r="AB36" s="192"/>
      <c r="AC36" s="168">
        <v>508920.55</v>
      </c>
      <c r="AD36"/>
      <c r="AE36" s="205"/>
      <c r="AF36" s="206"/>
      <c r="AG36" s="205"/>
      <c r="AH36" s="329"/>
    </row>
    <row r="37" spans="1:34" ht="15.6" hidden="1" customHeight="1" x14ac:dyDescent="0.25">
      <c r="A37" s="560" t="s">
        <v>334</v>
      </c>
      <c r="B37" s="560"/>
      <c r="C37" s="281"/>
      <c r="D37" s="287"/>
      <c r="E37" s="287"/>
      <c r="F37" s="287"/>
      <c r="G37" s="287"/>
      <c r="H37" s="287"/>
      <c r="I37" s="287"/>
      <c r="J37" s="287"/>
      <c r="K37" s="193"/>
      <c r="L37" s="193"/>
      <c r="M37" s="193">
        <f t="shared" ref="M37:AA37" si="3">SUM(M27:M36)</f>
        <v>4133160.1678999998</v>
      </c>
      <c r="N37" s="263">
        <f t="shared" si="3"/>
        <v>3950000</v>
      </c>
      <c r="O37" s="237">
        <f t="shared" si="3"/>
        <v>0</v>
      </c>
      <c r="P37" s="237">
        <f t="shared" si="3"/>
        <v>0</v>
      </c>
      <c r="Q37" s="193">
        <f t="shared" si="3"/>
        <v>5</v>
      </c>
      <c r="R37" s="240">
        <f t="shared" si="3"/>
        <v>0</v>
      </c>
      <c r="S37" s="240">
        <f t="shared" si="3"/>
        <v>0</v>
      </c>
      <c r="T37" s="240">
        <f t="shared" si="3"/>
        <v>0</v>
      </c>
      <c r="U37" s="193">
        <f t="shared" si="3"/>
        <v>3</v>
      </c>
      <c r="V37" s="193">
        <f t="shared" si="3"/>
        <v>1</v>
      </c>
      <c r="W37" s="193">
        <f t="shared" si="3"/>
        <v>0</v>
      </c>
      <c r="X37" s="193">
        <f t="shared" si="3"/>
        <v>0</v>
      </c>
      <c r="Y37" s="193">
        <f t="shared" si="3"/>
        <v>0</v>
      </c>
      <c r="Z37" s="193">
        <f t="shared" si="3"/>
        <v>1</v>
      </c>
      <c r="AA37" s="193">
        <f t="shared" si="3"/>
        <v>2665</v>
      </c>
      <c r="AB37" s="193"/>
      <c r="AC37" s="168"/>
      <c r="AD37"/>
      <c r="AE37" s="205"/>
      <c r="AF37" s="206"/>
      <c r="AG37" s="205"/>
      <c r="AH37" s="332"/>
    </row>
    <row r="38" spans="1:34" ht="28.9" hidden="1" customHeight="1" x14ac:dyDescent="0.25">
      <c r="A38" s="290">
        <v>5.0999999999999996</v>
      </c>
      <c r="B38" s="289" t="s">
        <v>487</v>
      </c>
      <c r="C38" s="96" t="s">
        <v>407</v>
      </c>
      <c r="D38" s="195">
        <v>1325</v>
      </c>
      <c r="E38" s="198" t="s">
        <v>457</v>
      </c>
      <c r="F38" s="198"/>
      <c r="G38" s="195">
        <v>1325</v>
      </c>
      <c r="H38" s="183" t="s">
        <v>402</v>
      </c>
      <c r="I38" s="32" t="s">
        <v>350</v>
      </c>
      <c r="J38" s="32" t="s">
        <v>406</v>
      </c>
      <c r="K38" s="150" t="s">
        <v>198</v>
      </c>
      <c r="L38" s="57"/>
      <c r="M38" s="57">
        <f>AC38*1/100+AC38</f>
        <v>499800.94419999997</v>
      </c>
      <c r="N38" s="262">
        <v>500000</v>
      </c>
      <c r="O38" s="145"/>
      <c r="P38" s="145">
        <v>184</v>
      </c>
      <c r="Q38" s="151">
        <v>1</v>
      </c>
      <c r="R38" s="151"/>
      <c r="S38" s="151"/>
      <c r="T38" s="151"/>
      <c r="U38" s="152"/>
      <c r="V38" s="145"/>
      <c r="W38" s="145"/>
      <c r="X38" s="145"/>
      <c r="Y38" s="145"/>
      <c r="Z38" s="145"/>
      <c r="AA38" s="24">
        <v>800</v>
      </c>
      <c r="AB38" s="24"/>
      <c r="AC38" s="168">
        <v>494852.42</v>
      </c>
      <c r="AD38"/>
      <c r="AE38" s="205"/>
      <c r="AF38" s="206"/>
      <c r="AG38" s="205"/>
      <c r="AH38" s="332"/>
    </row>
    <row r="39" spans="1:34" ht="31.15" hidden="1" customHeight="1" x14ac:dyDescent="0.25">
      <c r="A39" s="290">
        <v>5.2</v>
      </c>
      <c r="B39" s="289" t="s">
        <v>560</v>
      </c>
      <c r="C39" s="96" t="s">
        <v>408</v>
      </c>
      <c r="D39" s="195">
        <v>1327</v>
      </c>
      <c r="E39" s="198" t="s">
        <v>457</v>
      </c>
      <c r="F39" s="198"/>
      <c r="G39" s="195">
        <v>1327</v>
      </c>
      <c r="H39" s="183" t="s">
        <v>3</v>
      </c>
      <c r="I39" s="284" t="s">
        <v>351</v>
      </c>
      <c r="J39" s="32" t="s">
        <v>406</v>
      </c>
      <c r="K39" s="150" t="s">
        <v>198</v>
      </c>
      <c r="L39" s="57"/>
      <c r="M39" s="57">
        <f>AC39*1/100+AC39</f>
        <v>499325.38569999998</v>
      </c>
      <c r="N39" s="262">
        <v>500000</v>
      </c>
      <c r="O39" s="145"/>
      <c r="P39" s="145">
        <v>233</v>
      </c>
      <c r="Q39" s="151">
        <v>1</v>
      </c>
      <c r="R39" s="151"/>
      <c r="S39" s="151"/>
      <c r="T39" s="151"/>
      <c r="U39" s="152"/>
      <c r="V39" s="145"/>
      <c r="W39" s="145"/>
      <c r="X39" s="145"/>
      <c r="Y39" s="145"/>
      <c r="Z39" s="145"/>
      <c r="AA39" s="24">
        <v>28</v>
      </c>
      <c r="AB39" s="24"/>
      <c r="AC39" s="168">
        <v>494381.57</v>
      </c>
      <c r="AD39"/>
      <c r="AE39" s="205"/>
      <c r="AF39" s="206"/>
      <c r="AG39" s="205"/>
      <c r="AH39" s="332"/>
    </row>
    <row r="40" spans="1:34" ht="41.45" customHeight="1" x14ac:dyDescent="0.25">
      <c r="A40" s="290">
        <v>5.3</v>
      </c>
      <c r="B40" s="289" t="s">
        <v>488</v>
      </c>
      <c r="C40" s="96" t="s">
        <v>409</v>
      </c>
      <c r="D40" s="195">
        <v>1328</v>
      </c>
      <c r="E40" s="198" t="s">
        <v>457</v>
      </c>
      <c r="F40" s="198">
        <v>10</v>
      </c>
      <c r="G40" s="195">
        <v>1328</v>
      </c>
      <c r="H40" s="183" t="s">
        <v>89</v>
      </c>
      <c r="I40" s="284" t="s">
        <v>352</v>
      </c>
      <c r="J40" s="32" t="s">
        <v>406</v>
      </c>
      <c r="K40" s="150" t="s">
        <v>198</v>
      </c>
      <c r="L40" s="57"/>
      <c r="M40" s="57">
        <f>AC40*1/100+AC40</f>
        <v>498858.94750000001</v>
      </c>
      <c r="N40" s="262">
        <v>500000</v>
      </c>
      <c r="O40" s="145"/>
      <c r="P40" s="145">
        <v>404</v>
      </c>
      <c r="Q40" s="151"/>
      <c r="R40" s="151"/>
      <c r="S40" s="151"/>
      <c r="T40" s="151"/>
      <c r="U40" s="152">
        <v>1</v>
      </c>
      <c r="V40" s="145"/>
      <c r="W40" s="145"/>
      <c r="X40" s="145"/>
      <c r="Y40" s="145"/>
      <c r="Z40" s="145"/>
      <c r="AA40" s="24">
        <v>465</v>
      </c>
      <c r="AB40" s="24"/>
      <c r="AC40" s="168">
        <v>493919.75</v>
      </c>
      <c r="AD40" s="348" t="s">
        <v>572</v>
      </c>
      <c r="AE40" s="88" t="s">
        <v>576</v>
      </c>
      <c r="AF40" s="206"/>
      <c r="AG40" s="205"/>
      <c r="AH40" s="329"/>
    </row>
    <row r="41" spans="1:34" ht="47.25" x14ac:dyDescent="0.25">
      <c r="A41" s="290">
        <v>5.4</v>
      </c>
      <c r="B41" s="289" t="s">
        <v>489</v>
      </c>
      <c r="C41" s="96" t="s">
        <v>410</v>
      </c>
      <c r="D41" s="195">
        <v>1331</v>
      </c>
      <c r="E41" s="198" t="s">
        <v>457</v>
      </c>
      <c r="F41" s="198">
        <v>11</v>
      </c>
      <c r="G41" s="195">
        <v>1331</v>
      </c>
      <c r="H41" s="183" t="s">
        <v>28</v>
      </c>
      <c r="I41" s="284" t="s">
        <v>353</v>
      </c>
      <c r="J41" s="32" t="s">
        <v>406</v>
      </c>
      <c r="K41" s="150" t="s">
        <v>198</v>
      </c>
      <c r="L41" s="57"/>
      <c r="M41" s="57">
        <f>AC41*1/100+AC41</f>
        <v>499450.73680000001</v>
      </c>
      <c r="N41" s="262">
        <v>500000</v>
      </c>
      <c r="O41" s="145"/>
      <c r="P41" s="145">
        <v>497</v>
      </c>
      <c r="Q41" s="151"/>
      <c r="R41" s="151"/>
      <c r="S41" s="151"/>
      <c r="T41" s="151"/>
      <c r="U41" s="152">
        <v>1</v>
      </c>
      <c r="V41" s="145"/>
      <c r="W41" s="145"/>
      <c r="X41" s="145"/>
      <c r="Y41" s="145"/>
      <c r="Z41" s="145"/>
      <c r="AA41" s="24">
        <v>320</v>
      </c>
      <c r="AB41" s="24"/>
      <c r="AC41" s="168">
        <v>494505.68</v>
      </c>
      <c r="AD41" s="348" t="s">
        <v>572</v>
      </c>
      <c r="AE41" s="88" t="s">
        <v>575</v>
      </c>
      <c r="AF41" s="206"/>
      <c r="AG41" s="205"/>
      <c r="AH41" s="329"/>
    </row>
    <row r="42" spans="1:34" ht="45" x14ac:dyDescent="0.25">
      <c r="A42" s="290">
        <v>5.5</v>
      </c>
      <c r="B42" s="289" t="s">
        <v>538</v>
      </c>
      <c r="C42" s="125" t="s">
        <v>411</v>
      </c>
      <c r="D42" s="195">
        <v>1332</v>
      </c>
      <c r="E42" s="198" t="s">
        <v>457</v>
      </c>
      <c r="F42" s="198">
        <v>12</v>
      </c>
      <c r="G42" s="195">
        <v>1332</v>
      </c>
      <c r="H42" s="183" t="s">
        <v>88</v>
      </c>
      <c r="I42" s="284" t="s">
        <v>354</v>
      </c>
      <c r="J42" s="32" t="s">
        <v>406</v>
      </c>
      <c r="K42" s="150" t="s">
        <v>198</v>
      </c>
      <c r="L42" s="57"/>
      <c r="M42" s="57">
        <f>AC42*1/100+AC42</f>
        <v>498866.48210000002</v>
      </c>
      <c r="N42" s="262">
        <v>500000</v>
      </c>
      <c r="O42" s="145"/>
      <c r="P42" s="145">
        <v>181</v>
      </c>
      <c r="Q42" s="151"/>
      <c r="R42" s="151"/>
      <c r="S42" s="151"/>
      <c r="T42" s="151"/>
      <c r="U42" s="152">
        <v>1</v>
      </c>
      <c r="V42" s="145"/>
      <c r="W42" s="145"/>
      <c r="X42" s="145"/>
      <c r="Y42" s="145"/>
      <c r="Z42" s="145"/>
      <c r="AA42" s="24">
        <v>50</v>
      </c>
      <c r="AB42" s="24"/>
      <c r="AC42" s="168">
        <v>493927.21</v>
      </c>
      <c r="AD42" s="348" t="s">
        <v>572</v>
      </c>
      <c r="AE42" s="88" t="s">
        <v>574</v>
      </c>
      <c r="AF42" s="209"/>
      <c r="AG42" s="205"/>
      <c r="AH42" s="332"/>
    </row>
    <row r="43" spans="1:34" ht="30" x14ac:dyDescent="0.25">
      <c r="A43" s="290">
        <v>5.6</v>
      </c>
      <c r="B43" s="295" t="s">
        <v>490</v>
      </c>
      <c r="C43" s="125" t="s">
        <v>412</v>
      </c>
      <c r="D43" s="195">
        <v>1333</v>
      </c>
      <c r="E43" s="198" t="s">
        <v>457</v>
      </c>
      <c r="AF43" s="209"/>
      <c r="AG43" s="205"/>
      <c r="AH43" s="551"/>
    </row>
    <row r="44" spans="1:34" ht="47.25" hidden="1" x14ac:dyDescent="0.25">
      <c r="A44" s="290">
        <v>5.7</v>
      </c>
      <c r="B44" s="289" t="s">
        <v>539</v>
      </c>
      <c r="C44" s="96" t="s">
        <v>413</v>
      </c>
      <c r="D44" s="195">
        <v>1335</v>
      </c>
      <c r="E44" s="198" t="s">
        <v>457</v>
      </c>
      <c r="F44" s="198">
        <v>14</v>
      </c>
      <c r="G44" s="195">
        <v>1335</v>
      </c>
      <c r="H44" s="344" t="s">
        <v>30</v>
      </c>
      <c r="I44" s="284" t="s">
        <v>355</v>
      </c>
      <c r="J44" s="32" t="s">
        <v>406</v>
      </c>
      <c r="K44" s="150" t="s">
        <v>198</v>
      </c>
      <c r="L44" s="57"/>
      <c r="M44" s="57">
        <f t="shared" ref="M44:M90" si="4">AC44*1/100+AC44</f>
        <v>499324.03229999996</v>
      </c>
      <c r="N44" s="262">
        <v>500000</v>
      </c>
      <c r="O44" s="145"/>
      <c r="P44" s="253">
        <v>220.5</v>
      </c>
      <c r="Q44" s="151"/>
      <c r="R44" s="151"/>
      <c r="S44" s="151"/>
      <c r="T44" s="151"/>
      <c r="U44" s="152">
        <v>1</v>
      </c>
      <c r="V44" s="145"/>
      <c r="W44" s="145"/>
      <c r="X44" s="145"/>
      <c r="Y44" s="145"/>
      <c r="Z44" s="145"/>
      <c r="AA44" s="24">
        <v>25</v>
      </c>
      <c r="AB44" s="24"/>
      <c r="AC44" s="168">
        <v>494380.23</v>
      </c>
      <c r="AD44"/>
      <c r="AE44" s="205"/>
      <c r="AF44" s="206"/>
      <c r="AG44" s="205"/>
      <c r="AH44" s="550"/>
    </row>
    <row r="45" spans="1:34" ht="63" hidden="1" x14ac:dyDescent="0.25">
      <c r="A45" s="290">
        <v>5.8</v>
      </c>
      <c r="B45" s="289" t="s">
        <v>491</v>
      </c>
      <c r="C45" s="96" t="s">
        <v>414</v>
      </c>
      <c r="D45" s="196">
        <v>1337</v>
      </c>
      <c r="E45" s="198" t="s">
        <v>457</v>
      </c>
      <c r="F45" s="198"/>
      <c r="G45" s="196">
        <v>1337</v>
      </c>
      <c r="H45" s="183" t="s">
        <v>13</v>
      </c>
      <c r="I45" s="284" t="s">
        <v>356</v>
      </c>
      <c r="J45" s="32" t="s">
        <v>406</v>
      </c>
      <c r="K45" s="150" t="s">
        <v>198</v>
      </c>
      <c r="L45" s="57"/>
      <c r="M45" s="57">
        <f t="shared" si="4"/>
        <v>0</v>
      </c>
      <c r="N45" s="262">
        <v>250000</v>
      </c>
      <c r="O45" s="145"/>
      <c r="P45" s="145"/>
      <c r="Q45" s="151">
        <v>1</v>
      </c>
      <c r="R45" s="151"/>
      <c r="S45" s="151"/>
      <c r="T45" s="151"/>
      <c r="U45" s="152"/>
      <c r="V45" s="145"/>
      <c r="W45" s="145"/>
      <c r="X45" s="145"/>
      <c r="Y45" s="145"/>
      <c r="Z45" s="145"/>
      <c r="AA45" s="24">
        <v>44</v>
      </c>
      <c r="AB45" s="24"/>
      <c r="AC45" s="168"/>
      <c r="AD45"/>
      <c r="AE45" s="205"/>
      <c r="AF45" s="206"/>
      <c r="AG45" s="205"/>
      <c r="AH45" s="329"/>
    </row>
    <row r="46" spans="1:34" ht="75" hidden="1" x14ac:dyDescent="0.25">
      <c r="A46" s="290">
        <v>5.9</v>
      </c>
      <c r="B46" s="289" t="s">
        <v>492</v>
      </c>
      <c r="C46" s="96" t="s">
        <v>414</v>
      </c>
      <c r="D46" s="196">
        <v>1337</v>
      </c>
      <c r="E46" s="198" t="s">
        <v>457</v>
      </c>
      <c r="F46" s="198"/>
      <c r="G46" s="196">
        <v>1337</v>
      </c>
      <c r="H46" s="184" t="s">
        <v>13</v>
      </c>
      <c r="I46" s="186" t="s">
        <v>357</v>
      </c>
      <c r="J46" s="32" t="s">
        <v>406</v>
      </c>
      <c r="K46" s="150" t="s">
        <v>198</v>
      </c>
      <c r="L46" s="57"/>
      <c r="M46" s="57">
        <f t="shared" si="4"/>
        <v>0</v>
      </c>
      <c r="N46" s="262">
        <v>250000</v>
      </c>
      <c r="O46" s="145"/>
      <c r="P46" s="145"/>
      <c r="Q46" s="151">
        <v>1</v>
      </c>
      <c r="R46" s="151"/>
      <c r="S46" s="151"/>
      <c r="T46" s="151"/>
      <c r="U46" s="152"/>
      <c r="V46" s="145"/>
      <c r="W46" s="145"/>
      <c r="X46" s="145"/>
      <c r="Y46" s="145"/>
      <c r="Z46" s="145"/>
      <c r="AA46" s="24">
        <v>80</v>
      </c>
      <c r="AB46" s="24"/>
      <c r="AC46" s="168"/>
      <c r="AD46"/>
      <c r="AE46" s="205"/>
      <c r="AF46" s="206"/>
      <c r="AG46" s="205"/>
      <c r="AH46" s="332"/>
    </row>
    <row r="47" spans="1:34" ht="47.25" hidden="1" x14ac:dyDescent="0.25">
      <c r="A47" s="291">
        <v>5.0999999999999996</v>
      </c>
      <c r="B47" s="289" t="s">
        <v>540</v>
      </c>
      <c r="C47" s="96" t="s">
        <v>415</v>
      </c>
      <c r="D47" s="195">
        <v>1339</v>
      </c>
      <c r="E47" s="198" t="s">
        <v>457</v>
      </c>
      <c r="F47" s="198"/>
      <c r="G47" s="195">
        <v>1339</v>
      </c>
      <c r="H47" s="183" t="s">
        <v>86</v>
      </c>
      <c r="I47" s="186" t="s">
        <v>358</v>
      </c>
      <c r="J47" s="32" t="s">
        <v>406</v>
      </c>
      <c r="K47" s="150" t="s">
        <v>198</v>
      </c>
      <c r="L47" s="57"/>
      <c r="M47" s="57">
        <f t="shared" si="4"/>
        <v>374719.91820000001</v>
      </c>
      <c r="N47" s="262">
        <v>375000</v>
      </c>
      <c r="O47" s="145"/>
      <c r="P47" s="145"/>
      <c r="Q47" s="151">
        <v>1</v>
      </c>
      <c r="R47" s="151"/>
      <c r="S47" s="151"/>
      <c r="T47" s="151"/>
      <c r="U47" s="152"/>
      <c r="V47" s="145"/>
      <c r="W47" s="145"/>
      <c r="X47" s="145"/>
      <c r="Y47" s="145"/>
      <c r="Z47" s="145"/>
      <c r="AA47" s="24">
        <v>285</v>
      </c>
      <c r="AB47" s="24"/>
      <c r="AC47" s="168">
        <v>371009.82</v>
      </c>
      <c r="AD47"/>
      <c r="AE47" s="205"/>
      <c r="AF47" s="206"/>
      <c r="AG47" s="205"/>
      <c r="AH47" s="332"/>
    </row>
    <row r="48" spans="1:34" ht="60" hidden="1" x14ac:dyDescent="0.25">
      <c r="A48" s="296">
        <v>5.1100000000000003</v>
      </c>
      <c r="B48" s="295" t="s">
        <v>541</v>
      </c>
      <c r="C48" s="96" t="s">
        <v>415</v>
      </c>
      <c r="D48" s="195">
        <v>1339</v>
      </c>
      <c r="E48" s="198" t="s">
        <v>457</v>
      </c>
      <c r="F48" s="198"/>
      <c r="G48" s="195">
        <v>1339</v>
      </c>
      <c r="H48" s="184" t="s">
        <v>86</v>
      </c>
      <c r="I48" s="186" t="s">
        <v>359</v>
      </c>
      <c r="J48" s="32" t="s">
        <v>406</v>
      </c>
      <c r="K48" s="150" t="s">
        <v>198</v>
      </c>
      <c r="L48" s="57"/>
      <c r="M48" s="57">
        <f t="shared" si="4"/>
        <v>0</v>
      </c>
      <c r="N48" s="262">
        <v>125000</v>
      </c>
      <c r="O48" s="145"/>
      <c r="P48" s="145"/>
      <c r="Q48" s="151">
        <v>1</v>
      </c>
      <c r="R48" s="151"/>
      <c r="S48" s="151"/>
      <c r="T48" s="151"/>
      <c r="U48" s="152"/>
      <c r="V48" s="145"/>
      <c r="W48" s="145"/>
      <c r="X48" s="145"/>
      <c r="Y48" s="145"/>
      <c r="Z48" s="145"/>
      <c r="AA48" s="24">
        <v>850</v>
      </c>
      <c r="AB48" s="24"/>
      <c r="AC48" s="168"/>
      <c r="AD48"/>
      <c r="AE48" s="205"/>
      <c r="AF48" s="206"/>
      <c r="AG48" s="205"/>
      <c r="AH48" s="332"/>
    </row>
    <row r="49" spans="1:34" ht="45" x14ac:dyDescent="0.25">
      <c r="A49" s="291">
        <v>5.12</v>
      </c>
      <c r="B49" s="289" t="s">
        <v>493</v>
      </c>
      <c r="C49" s="96" t="s">
        <v>416</v>
      </c>
      <c r="D49" s="195">
        <v>1341</v>
      </c>
      <c r="E49" s="198" t="s">
        <v>457</v>
      </c>
      <c r="F49" s="198">
        <v>14</v>
      </c>
      <c r="G49" s="195">
        <v>1341</v>
      </c>
      <c r="H49" s="183" t="s">
        <v>84</v>
      </c>
      <c r="I49" s="284" t="s">
        <v>360</v>
      </c>
      <c r="J49" s="32" t="s">
        <v>406</v>
      </c>
      <c r="K49" s="150" t="s">
        <v>198</v>
      </c>
      <c r="L49" s="57"/>
      <c r="M49" s="57">
        <f t="shared" si="4"/>
        <v>249750.56789999999</v>
      </c>
      <c r="N49" s="262">
        <v>250000</v>
      </c>
      <c r="O49" s="145"/>
      <c r="P49" s="145">
        <v>219</v>
      </c>
      <c r="Q49" s="151"/>
      <c r="R49" s="151"/>
      <c r="S49" s="151"/>
      <c r="T49" s="151"/>
      <c r="U49" s="152">
        <v>1</v>
      </c>
      <c r="V49" s="145"/>
      <c r="W49" s="145"/>
      <c r="X49" s="145"/>
      <c r="Y49" s="145"/>
      <c r="Z49" s="145"/>
      <c r="AA49" s="24">
        <v>150</v>
      </c>
      <c r="AB49" s="24"/>
      <c r="AC49" s="168">
        <v>247277.79</v>
      </c>
      <c r="AD49" s="348"/>
      <c r="AE49" s="88"/>
      <c r="AF49" s="206"/>
      <c r="AG49" s="205"/>
      <c r="AH49" s="550"/>
    </row>
    <row r="50" spans="1:34" ht="48.6" customHeight="1" x14ac:dyDescent="0.25">
      <c r="A50" s="296">
        <v>5.13</v>
      </c>
      <c r="B50" s="289" t="s">
        <v>494</v>
      </c>
      <c r="C50" s="96" t="s">
        <v>416</v>
      </c>
      <c r="D50" s="195">
        <v>1341</v>
      </c>
      <c r="E50" s="198" t="s">
        <v>457</v>
      </c>
      <c r="F50" s="198">
        <v>15</v>
      </c>
      <c r="G50" s="195">
        <v>1341</v>
      </c>
      <c r="H50" s="184" t="s">
        <v>84</v>
      </c>
      <c r="I50" s="284" t="s">
        <v>361</v>
      </c>
      <c r="J50" s="32" t="s">
        <v>406</v>
      </c>
      <c r="K50" s="150" t="s">
        <v>198</v>
      </c>
      <c r="L50" s="57"/>
      <c r="M50" s="57">
        <f t="shared" si="4"/>
        <v>249510.6323</v>
      </c>
      <c r="N50" s="262">
        <v>250000</v>
      </c>
      <c r="O50" s="145"/>
      <c r="P50" s="254">
        <v>114.75</v>
      </c>
      <c r="Q50" s="151"/>
      <c r="R50" s="151"/>
      <c r="S50" s="151"/>
      <c r="T50" s="151"/>
      <c r="U50" s="152">
        <v>1</v>
      </c>
      <c r="V50" s="145"/>
      <c r="W50" s="145"/>
      <c r="X50" s="145"/>
      <c r="Y50" s="145"/>
      <c r="Z50" s="145"/>
      <c r="AA50" s="24">
        <v>10</v>
      </c>
      <c r="AB50" s="24"/>
      <c r="AC50" s="168">
        <v>247040.23</v>
      </c>
      <c r="AD50" s="348"/>
      <c r="AE50" s="88"/>
      <c r="AF50" s="206"/>
      <c r="AG50" s="205"/>
      <c r="AH50" s="550"/>
    </row>
    <row r="51" spans="1:34" ht="38.450000000000003" customHeight="1" x14ac:dyDescent="0.25">
      <c r="A51" s="291">
        <v>5.14</v>
      </c>
      <c r="B51" s="289" t="s">
        <v>542</v>
      </c>
      <c r="C51" s="96" t="s">
        <v>417</v>
      </c>
      <c r="D51" s="195">
        <v>1342</v>
      </c>
      <c r="E51" s="198" t="s">
        <v>457</v>
      </c>
      <c r="F51" s="198">
        <v>16</v>
      </c>
      <c r="G51" s="195">
        <v>1342</v>
      </c>
      <c r="H51" s="183" t="s">
        <v>83</v>
      </c>
      <c r="I51" s="284" t="s">
        <v>362</v>
      </c>
      <c r="J51" s="32" t="s">
        <v>406</v>
      </c>
      <c r="K51" s="150" t="s">
        <v>198</v>
      </c>
      <c r="L51" s="57"/>
      <c r="M51" s="57">
        <f t="shared" si="4"/>
        <v>488611.1643</v>
      </c>
      <c r="N51" s="262">
        <v>500000</v>
      </c>
      <c r="O51" s="145"/>
      <c r="P51" s="145">
        <v>400</v>
      </c>
      <c r="Q51" s="151"/>
      <c r="R51" s="151"/>
      <c r="S51" s="151"/>
      <c r="T51" s="151"/>
      <c r="U51" s="152">
        <v>1</v>
      </c>
      <c r="V51" s="145"/>
      <c r="W51" s="145"/>
      <c r="X51" s="145"/>
      <c r="Y51" s="145"/>
      <c r="Z51" s="145"/>
      <c r="AA51" s="24">
        <v>800</v>
      </c>
      <c r="AB51" s="24"/>
      <c r="AC51" s="168">
        <v>483773.43</v>
      </c>
      <c r="AD51" s="348"/>
      <c r="AE51" s="88"/>
      <c r="AF51" s="210"/>
      <c r="AG51" s="205"/>
      <c r="AH51" s="329"/>
    </row>
    <row r="52" spans="1:34" ht="63" x14ac:dyDescent="0.25">
      <c r="A52" s="296">
        <v>5.15</v>
      </c>
      <c r="B52" s="289" t="s">
        <v>495</v>
      </c>
      <c r="C52" s="96" t="s">
        <v>418</v>
      </c>
      <c r="D52" s="195">
        <v>1343</v>
      </c>
      <c r="E52" s="198" t="s">
        <v>457</v>
      </c>
      <c r="F52" s="198">
        <v>17</v>
      </c>
      <c r="G52" s="195">
        <v>1343</v>
      </c>
      <c r="H52" s="183" t="s">
        <v>42</v>
      </c>
      <c r="I52" s="284" t="s">
        <v>363</v>
      </c>
      <c r="J52" s="32" t="s">
        <v>406</v>
      </c>
      <c r="K52" s="150" t="s">
        <v>198</v>
      </c>
      <c r="L52" s="57"/>
      <c r="M52" s="57">
        <f t="shared" si="4"/>
        <v>499507.48869999999</v>
      </c>
      <c r="N52" s="262">
        <v>500000</v>
      </c>
      <c r="O52" s="145"/>
      <c r="P52" s="253">
        <v>443.5</v>
      </c>
      <c r="Q52" s="151"/>
      <c r="R52" s="151"/>
      <c r="S52" s="151"/>
      <c r="T52" s="151"/>
      <c r="U52" s="152">
        <v>1</v>
      </c>
      <c r="V52" s="145"/>
      <c r="W52" s="145"/>
      <c r="X52" s="145"/>
      <c r="Y52" s="145"/>
      <c r="Z52" s="145"/>
      <c r="AA52" s="24">
        <v>300</v>
      </c>
      <c r="AB52" s="24"/>
      <c r="AC52" s="168">
        <v>494561.87</v>
      </c>
      <c r="AD52" s="348"/>
      <c r="AE52" s="88"/>
      <c r="AF52" s="210"/>
      <c r="AG52" s="205"/>
      <c r="AH52" s="332"/>
    </row>
    <row r="53" spans="1:34" ht="47.25" x14ac:dyDescent="0.25">
      <c r="A53" s="291">
        <v>5.16</v>
      </c>
      <c r="B53" s="289" t="s">
        <v>543</v>
      </c>
      <c r="C53" s="96" t="s">
        <v>419</v>
      </c>
      <c r="D53" s="195">
        <v>1344</v>
      </c>
      <c r="E53" s="198" t="s">
        <v>457</v>
      </c>
      <c r="F53" s="198">
        <v>18</v>
      </c>
      <c r="G53" s="195">
        <v>1344</v>
      </c>
      <c r="H53" s="183" t="s">
        <v>82</v>
      </c>
      <c r="I53" s="284" t="s">
        <v>364</v>
      </c>
      <c r="J53" s="32" t="s">
        <v>406</v>
      </c>
      <c r="K53" s="150" t="s">
        <v>198</v>
      </c>
      <c r="L53" s="57"/>
      <c r="M53" s="57">
        <f t="shared" si="4"/>
        <v>498858.94750000001</v>
      </c>
      <c r="N53" s="262">
        <v>500000</v>
      </c>
      <c r="O53" s="145"/>
      <c r="P53" s="145">
        <v>404</v>
      </c>
      <c r="Q53" s="151"/>
      <c r="R53" s="151"/>
      <c r="S53" s="151"/>
      <c r="T53" s="151"/>
      <c r="U53" s="190">
        <v>1</v>
      </c>
      <c r="V53" s="145"/>
      <c r="W53" s="145"/>
      <c r="X53" s="145"/>
      <c r="Y53" s="145"/>
      <c r="Z53" s="145"/>
      <c r="AA53" s="24">
        <v>250</v>
      </c>
      <c r="AB53" s="24"/>
      <c r="AC53" s="168">
        <v>493919.75</v>
      </c>
      <c r="AD53" s="348"/>
      <c r="AE53" s="88"/>
      <c r="AF53" s="206"/>
      <c r="AG53" s="205"/>
      <c r="AH53" s="332"/>
    </row>
    <row r="54" spans="1:34" ht="47.25" hidden="1" x14ac:dyDescent="0.25">
      <c r="A54" s="296">
        <v>5.17</v>
      </c>
      <c r="B54" s="289" t="s">
        <v>496</v>
      </c>
      <c r="C54" s="96" t="s">
        <v>420</v>
      </c>
      <c r="D54" s="195">
        <v>1345</v>
      </c>
      <c r="E54" s="198" t="s">
        <v>457</v>
      </c>
      <c r="F54" s="198"/>
      <c r="G54" s="195">
        <v>1345</v>
      </c>
      <c r="H54" s="344" t="s">
        <v>81</v>
      </c>
      <c r="I54" s="284" t="s">
        <v>365</v>
      </c>
      <c r="J54" s="32" t="s">
        <v>406</v>
      </c>
      <c r="K54" s="150" t="s">
        <v>198</v>
      </c>
      <c r="L54" s="57"/>
      <c r="M54" s="57">
        <f t="shared" si="4"/>
        <v>499854.36310000002</v>
      </c>
      <c r="N54" s="262">
        <v>500000</v>
      </c>
      <c r="O54" s="145"/>
      <c r="P54" s="145">
        <v>227</v>
      </c>
      <c r="Q54" s="151"/>
      <c r="R54" s="151"/>
      <c r="S54" s="151"/>
      <c r="T54" s="151"/>
      <c r="U54" s="152">
        <v>1</v>
      </c>
      <c r="V54" s="145"/>
      <c r="W54" s="145"/>
      <c r="X54" s="145"/>
      <c r="Y54" s="145"/>
      <c r="Z54" s="145"/>
      <c r="AA54" s="24">
        <v>40</v>
      </c>
      <c r="AB54" s="24"/>
      <c r="AC54" s="62">
        <v>494905.31</v>
      </c>
      <c r="AD54"/>
      <c r="AE54" s="205"/>
      <c r="AF54" s="206"/>
      <c r="AG54" s="205"/>
      <c r="AH54" s="329"/>
    </row>
    <row r="55" spans="1:34" ht="45" hidden="1" x14ac:dyDescent="0.25">
      <c r="A55" s="291">
        <v>5.1800000000000104</v>
      </c>
      <c r="B55" s="289" t="s">
        <v>497</v>
      </c>
      <c r="C55" s="96" t="s">
        <v>421</v>
      </c>
      <c r="D55" s="195">
        <v>1346</v>
      </c>
      <c r="E55" s="198" t="s">
        <v>457</v>
      </c>
      <c r="F55" s="198"/>
      <c r="G55" s="195">
        <v>1346</v>
      </c>
      <c r="H55" s="344" t="s">
        <v>310</v>
      </c>
      <c r="I55" s="284" t="s">
        <v>366</v>
      </c>
      <c r="J55" s="32" t="s">
        <v>406</v>
      </c>
      <c r="K55" s="150" t="s">
        <v>198</v>
      </c>
      <c r="L55" s="57"/>
      <c r="M55" s="57">
        <f t="shared" si="4"/>
        <v>498738.36359999998</v>
      </c>
      <c r="N55" s="262">
        <v>500000</v>
      </c>
      <c r="O55" s="145"/>
      <c r="P55" s="145">
        <v>253</v>
      </c>
      <c r="Q55" s="151"/>
      <c r="R55" s="151"/>
      <c r="S55" s="151"/>
      <c r="T55" s="151"/>
      <c r="U55" s="152">
        <v>1</v>
      </c>
      <c r="V55" s="145"/>
      <c r="W55" s="145"/>
      <c r="X55" s="145"/>
      <c r="Y55" s="145"/>
      <c r="Z55" s="145"/>
      <c r="AA55" s="24">
        <v>60</v>
      </c>
      <c r="AB55" s="24"/>
      <c r="AC55" s="62">
        <v>493800.36</v>
      </c>
      <c r="AD55"/>
      <c r="AE55" s="205"/>
      <c r="AF55" s="206"/>
      <c r="AG55" s="205"/>
      <c r="AH55" s="332"/>
    </row>
    <row r="56" spans="1:34" ht="63" x14ac:dyDescent="0.25">
      <c r="A56" s="296">
        <v>5.1900000000000102</v>
      </c>
      <c r="B56" s="289" t="s">
        <v>544</v>
      </c>
      <c r="C56" s="96" t="s">
        <v>422</v>
      </c>
      <c r="D56" s="195">
        <v>1347</v>
      </c>
      <c r="E56" s="198" t="s">
        <v>457</v>
      </c>
      <c r="F56" s="198">
        <v>19</v>
      </c>
      <c r="G56" s="195">
        <v>1347</v>
      </c>
      <c r="H56" s="183" t="s">
        <v>79</v>
      </c>
      <c r="I56" s="284" t="s">
        <v>367</v>
      </c>
      <c r="J56" s="32" t="s">
        <v>406</v>
      </c>
      <c r="K56" s="150" t="s">
        <v>198</v>
      </c>
      <c r="L56" s="57"/>
      <c r="M56" s="57">
        <f t="shared" si="4"/>
        <v>498387.71179999999</v>
      </c>
      <c r="N56" s="262">
        <v>500000</v>
      </c>
      <c r="O56" s="145"/>
      <c r="P56" s="145">
        <v>228</v>
      </c>
      <c r="Q56" s="151"/>
      <c r="R56" s="151"/>
      <c r="S56" s="151"/>
      <c r="T56" s="151"/>
      <c r="U56" s="152">
        <v>1</v>
      </c>
      <c r="V56" s="145"/>
      <c r="W56" s="145"/>
      <c r="X56" s="145"/>
      <c r="Y56" s="145"/>
      <c r="Z56" s="145"/>
      <c r="AA56" s="24">
        <v>200</v>
      </c>
      <c r="AB56" s="24"/>
      <c r="AC56" s="168">
        <v>493453.18</v>
      </c>
      <c r="AD56" s="348"/>
      <c r="AE56" s="88"/>
      <c r="AF56" s="206"/>
      <c r="AG56" s="205"/>
      <c r="AH56" s="332"/>
    </row>
    <row r="57" spans="1:34" ht="45" x14ac:dyDescent="0.25">
      <c r="A57" s="296">
        <v>5.2</v>
      </c>
      <c r="B57" s="289" t="s">
        <v>545</v>
      </c>
      <c r="C57" s="96" t="s">
        <v>423</v>
      </c>
      <c r="D57" s="195">
        <v>1349</v>
      </c>
      <c r="E57" s="198" t="s">
        <v>457</v>
      </c>
      <c r="F57" s="198">
        <v>20</v>
      </c>
      <c r="G57" s="195">
        <v>1349</v>
      </c>
      <c r="H57" s="183" t="s">
        <v>40</v>
      </c>
      <c r="I57" s="284" t="s">
        <v>368</v>
      </c>
      <c r="J57" s="32" t="s">
        <v>406</v>
      </c>
      <c r="K57" s="150" t="s">
        <v>198</v>
      </c>
      <c r="L57" s="57"/>
      <c r="M57" s="57">
        <f t="shared" si="4"/>
        <v>499083.98560000001</v>
      </c>
      <c r="N57" s="262">
        <v>500000</v>
      </c>
      <c r="O57" s="145"/>
      <c r="P57" s="145">
        <v>235</v>
      </c>
      <c r="Q57" s="151"/>
      <c r="R57" s="151"/>
      <c r="S57" s="151"/>
      <c r="T57" s="151"/>
      <c r="U57" s="152">
        <v>1</v>
      </c>
      <c r="V57" s="145"/>
      <c r="W57" s="145"/>
      <c r="X57" s="145"/>
      <c r="Y57" s="145"/>
      <c r="Z57" s="145"/>
      <c r="AA57" s="24">
        <v>185</v>
      </c>
      <c r="AB57" s="24"/>
      <c r="AC57" s="168">
        <v>494142.56</v>
      </c>
      <c r="AD57" s="348"/>
      <c r="AE57" s="88"/>
      <c r="AF57" s="206"/>
      <c r="AG57" s="205"/>
      <c r="AH57" s="332"/>
    </row>
    <row r="58" spans="1:34" ht="78.75" hidden="1" x14ac:dyDescent="0.25">
      <c r="A58" s="291">
        <v>5.21</v>
      </c>
      <c r="B58" s="289" t="s">
        <v>498</v>
      </c>
      <c r="C58" s="96" t="s">
        <v>424</v>
      </c>
      <c r="D58" s="195">
        <v>1353</v>
      </c>
      <c r="E58" s="198" t="s">
        <v>457</v>
      </c>
      <c r="F58" s="198">
        <v>21</v>
      </c>
      <c r="G58" s="195">
        <v>1353</v>
      </c>
      <c r="H58" s="344" t="s">
        <v>65</v>
      </c>
      <c r="I58" s="284" t="s">
        <v>369</v>
      </c>
      <c r="J58" s="32" t="s">
        <v>406</v>
      </c>
      <c r="K58" s="150" t="s">
        <v>198</v>
      </c>
      <c r="L58" s="57"/>
      <c r="M58" s="57">
        <f t="shared" si="4"/>
        <v>498669.32</v>
      </c>
      <c r="N58" s="262">
        <v>500000</v>
      </c>
      <c r="O58" s="145"/>
      <c r="P58" s="145">
        <v>234</v>
      </c>
      <c r="Q58" s="151"/>
      <c r="R58" s="151"/>
      <c r="S58" s="151"/>
      <c r="T58" s="151"/>
      <c r="U58" s="152">
        <v>1</v>
      </c>
      <c r="V58" s="145"/>
      <c r="W58" s="145"/>
      <c r="X58" s="145"/>
      <c r="Y58" s="145"/>
      <c r="Z58" s="145"/>
      <c r="AA58" s="24">
        <v>300</v>
      </c>
      <c r="AB58" s="24"/>
      <c r="AC58" s="168">
        <v>493732</v>
      </c>
      <c r="AD58"/>
      <c r="AE58" s="205"/>
      <c r="AF58" s="210"/>
      <c r="AG58" s="205"/>
      <c r="AH58" s="332"/>
    </row>
    <row r="59" spans="1:34" ht="45" hidden="1" x14ac:dyDescent="0.25">
      <c r="A59" s="296">
        <v>5.22</v>
      </c>
      <c r="B59" s="289" t="s">
        <v>499</v>
      </c>
      <c r="C59" s="96" t="s">
        <v>425</v>
      </c>
      <c r="D59" s="195">
        <v>1354</v>
      </c>
      <c r="E59" s="198" t="s">
        <v>457</v>
      </c>
      <c r="F59" s="198"/>
      <c r="G59" s="195">
        <v>1354</v>
      </c>
      <c r="H59" s="183" t="s">
        <v>66</v>
      </c>
      <c r="I59" s="284" t="s">
        <v>370</v>
      </c>
      <c r="J59" s="32" t="s">
        <v>406</v>
      </c>
      <c r="K59" s="150" t="s">
        <v>198</v>
      </c>
      <c r="L59" s="57"/>
      <c r="M59" s="57">
        <f t="shared" si="4"/>
        <v>498991.24739999999</v>
      </c>
      <c r="N59" s="262">
        <v>500000</v>
      </c>
      <c r="O59" s="145"/>
      <c r="P59" s="145">
        <v>200</v>
      </c>
      <c r="Q59" s="151"/>
      <c r="R59" s="151"/>
      <c r="S59" s="151"/>
      <c r="T59" s="151"/>
      <c r="U59" s="152"/>
      <c r="V59" s="145">
        <v>1</v>
      </c>
      <c r="W59" s="145"/>
      <c r="X59" s="145"/>
      <c r="Y59" s="145"/>
      <c r="Z59" s="145"/>
      <c r="AA59" s="24">
        <v>150</v>
      </c>
      <c r="AB59" s="24"/>
      <c r="AC59" s="168">
        <v>494050.74</v>
      </c>
      <c r="AD59"/>
      <c r="AE59" s="205"/>
      <c r="AF59" s="210"/>
      <c r="AG59" s="205"/>
      <c r="AH59" s="332"/>
    </row>
    <row r="60" spans="1:34" ht="47.25" hidden="1" x14ac:dyDescent="0.25">
      <c r="A60" s="291">
        <v>5.23</v>
      </c>
      <c r="B60" s="297" t="s">
        <v>546</v>
      </c>
      <c r="C60" s="96" t="s">
        <v>426</v>
      </c>
      <c r="D60" s="195">
        <v>1355</v>
      </c>
      <c r="E60" s="198" t="s">
        <v>457</v>
      </c>
      <c r="F60" s="198"/>
      <c r="G60" s="195">
        <v>1355</v>
      </c>
      <c r="H60" s="184" t="s">
        <v>49</v>
      </c>
      <c r="I60" s="284" t="s">
        <v>371</v>
      </c>
      <c r="J60" s="32" t="s">
        <v>405</v>
      </c>
      <c r="K60" s="150" t="s">
        <v>198</v>
      </c>
      <c r="L60" s="57"/>
      <c r="M60" s="57">
        <f t="shared" si="4"/>
        <v>0</v>
      </c>
      <c r="N60" s="262">
        <v>500000</v>
      </c>
      <c r="O60" s="145"/>
      <c r="P60" s="145"/>
      <c r="Q60" s="151">
        <v>1</v>
      </c>
      <c r="R60" s="151"/>
      <c r="S60" s="151"/>
      <c r="T60" s="151"/>
      <c r="U60" s="152"/>
      <c r="V60" s="145"/>
      <c r="W60" s="145"/>
      <c r="X60" s="145"/>
      <c r="Y60" s="145"/>
      <c r="Z60" s="145"/>
      <c r="AA60" s="24">
        <v>80</v>
      </c>
      <c r="AB60" s="24"/>
      <c r="AC60" s="168"/>
      <c r="AD60"/>
      <c r="AE60" s="205"/>
      <c r="AF60" s="210"/>
      <c r="AG60" s="205"/>
      <c r="AH60" s="330"/>
    </row>
    <row r="61" spans="1:34" ht="31.5" hidden="1" x14ac:dyDescent="0.25">
      <c r="A61" s="296">
        <v>5.24</v>
      </c>
      <c r="B61" s="289" t="s">
        <v>500</v>
      </c>
      <c r="C61" s="96" t="s">
        <v>564</v>
      </c>
      <c r="D61" s="195">
        <v>1357</v>
      </c>
      <c r="E61" s="198" t="s">
        <v>457</v>
      </c>
      <c r="F61" s="198"/>
      <c r="G61" s="195">
        <v>1357</v>
      </c>
      <c r="H61" s="183" t="s">
        <v>403</v>
      </c>
      <c r="I61" s="284" t="s">
        <v>372</v>
      </c>
      <c r="J61" s="32" t="s">
        <v>406</v>
      </c>
      <c r="K61" s="150" t="s">
        <v>198</v>
      </c>
      <c r="L61" s="57"/>
      <c r="M61" s="57">
        <f t="shared" si="4"/>
        <v>499610.15520000004</v>
      </c>
      <c r="N61" s="262">
        <v>500000</v>
      </c>
      <c r="O61" s="145"/>
      <c r="P61" s="145"/>
      <c r="Q61" s="151">
        <v>1</v>
      </c>
      <c r="R61" s="151"/>
      <c r="S61" s="151"/>
      <c r="T61" s="151"/>
      <c r="U61" s="152"/>
      <c r="V61" s="145"/>
      <c r="W61" s="145"/>
      <c r="X61" s="145"/>
      <c r="Y61" s="145"/>
      <c r="Z61" s="145"/>
      <c r="AA61" s="24">
        <v>85</v>
      </c>
      <c r="AB61" s="24"/>
      <c r="AC61" s="168">
        <v>494663.52</v>
      </c>
      <c r="AD61"/>
      <c r="AE61" s="205"/>
      <c r="AF61" s="206"/>
      <c r="AG61" s="205"/>
      <c r="AH61" s="329"/>
    </row>
    <row r="62" spans="1:34" ht="78.75" x14ac:dyDescent="0.25">
      <c r="A62" s="291">
        <v>5.25</v>
      </c>
      <c r="B62" s="289" t="s">
        <v>501</v>
      </c>
      <c r="C62" s="96" t="s">
        <v>427</v>
      </c>
      <c r="D62" s="195">
        <v>1358</v>
      </c>
      <c r="E62" s="198" t="s">
        <v>457</v>
      </c>
      <c r="F62" s="198">
        <v>21</v>
      </c>
      <c r="G62" s="195">
        <v>1358</v>
      </c>
      <c r="H62" s="183" t="s">
        <v>75</v>
      </c>
      <c r="I62" s="284" t="s">
        <v>373</v>
      </c>
      <c r="J62" s="32" t="s">
        <v>406</v>
      </c>
      <c r="K62" s="150" t="s">
        <v>198</v>
      </c>
      <c r="L62" s="57"/>
      <c r="M62" s="57">
        <f t="shared" si="4"/>
        <v>497946.37210000004</v>
      </c>
      <c r="N62" s="262">
        <v>500000</v>
      </c>
      <c r="O62" s="145"/>
      <c r="P62" s="145">
        <v>182</v>
      </c>
      <c r="Q62" s="151"/>
      <c r="R62" s="151"/>
      <c r="S62" s="151"/>
      <c r="T62" s="151"/>
      <c r="U62" s="152">
        <v>1</v>
      </c>
      <c r="V62" s="145"/>
      <c r="W62" s="145"/>
      <c r="X62" s="145"/>
      <c r="Y62" s="145"/>
      <c r="Z62" s="145"/>
      <c r="AA62" s="24">
        <v>55</v>
      </c>
      <c r="AB62" s="24"/>
      <c r="AC62" s="168">
        <v>493016.21</v>
      </c>
      <c r="AD62" s="348"/>
      <c r="AE62" s="88"/>
      <c r="AF62" s="206"/>
      <c r="AG62" s="205"/>
      <c r="AH62" s="332"/>
    </row>
    <row r="63" spans="1:34" ht="70.900000000000006" customHeight="1" x14ac:dyDescent="0.25">
      <c r="A63" s="296">
        <v>5.26</v>
      </c>
      <c r="B63" s="289" t="s">
        <v>502</v>
      </c>
      <c r="C63" s="96" t="s">
        <v>428</v>
      </c>
      <c r="D63" s="195">
        <v>1359</v>
      </c>
      <c r="E63" s="198" t="s">
        <v>457</v>
      </c>
      <c r="F63" s="198">
        <v>22</v>
      </c>
      <c r="G63" s="195">
        <v>1359</v>
      </c>
      <c r="H63" s="183" t="s">
        <v>74</v>
      </c>
      <c r="I63" s="284" t="s">
        <v>374</v>
      </c>
      <c r="J63" s="32" t="s">
        <v>406</v>
      </c>
      <c r="K63" s="150" t="s">
        <v>198</v>
      </c>
      <c r="L63" s="57"/>
      <c r="M63" s="57">
        <f t="shared" si="4"/>
        <v>499257.73590000003</v>
      </c>
      <c r="N63" s="262">
        <v>500000</v>
      </c>
      <c r="O63" s="145"/>
      <c r="P63" s="253">
        <v>192.5</v>
      </c>
      <c r="Q63" s="151"/>
      <c r="R63" s="151"/>
      <c r="S63" s="151"/>
      <c r="T63" s="151"/>
      <c r="U63" s="152">
        <v>1</v>
      </c>
      <c r="V63" s="145"/>
      <c r="W63" s="145"/>
      <c r="X63" s="145"/>
      <c r="Y63" s="145"/>
      <c r="Z63" s="145"/>
      <c r="AA63" s="24">
        <v>3000</v>
      </c>
      <c r="AB63" s="24"/>
      <c r="AC63" s="62">
        <v>494314.59</v>
      </c>
      <c r="AD63" s="348"/>
      <c r="AE63" s="88"/>
      <c r="AF63" s="206"/>
      <c r="AG63" s="205"/>
      <c r="AH63" s="332"/>
    </row>
    <row r="64" spans="1:34" ht="47.25" x14ac:dyDescent="0.25">
      <c r="A64" s="291">
        <v>5.27</v>
      </c>
      <c r="B64" s="289" t="s">
        <v>503</v>
      </c>
      <c r="C64" s="96" t="s">
        <v>429</v>
      </c>
      <c r="D64" s="195">
        <v>1360</v>
      </c>
      <c r="E64" s="198" t="s">
        <v>457</v>
      </c>
      <c r="F64" s="198">
        <v>23</v>
      </c>
      <c r="G64" s="195">
        <v>1360</v>
      </c>
      <c r="H64" s="183" t="s">
        <v>54</v>
      </c>
      <c r="I64" s="284" t="s">
        <v>375</v>
      </c>
      <c r="J64" s="32" t="s">
        <v>406</v>
      </c>
      <c r="K64" s="150" t="s">
        <v>198</v>
      </c>
      <c r="L64" s="57"/>
      <c r="M64" s="57">
        <f t="shared" si="4"/>
        <v>499490.66210000002</v>
      </c>
      <c r="N64" s="262">
        <v>500000</v>
      </c>
      <c r="O64" s="145"/>
      <c r="P64" s="145">
        <v>356</v>
      </c>
      <c r="Q64" s="151"/>
      <c r="R64" s="151"/>
      <c r="S64" s="151"/>
      <c r="T64" s="151"/>
      <c r="U64" s="152">
        <v>1</v>
      </c>
      <c r="V64" s="145"/>
      <c r="W64" s="145"/>
      <c r="X64" s="145"/>
      <c r="Y64" s="145"/>
      <c r="Z64" s="145"/>
      <c r="AA64" s="24">
        <v>500</v>
      </c>
      <c r="AB64" s="24"/>
      <c r="AC64" s="62">
        <v>494545.21</v>
      </c>
      <c r="AD64" s="348"/>
      <c r="AE64" s="88"/>
      <c r="AF64" s="206"/>
      <c r="AG64" s="205"/>
      <c r="AH64" s="332"/>
    </row>
    <row r="65" spans="1:34" ht="47.25" hidden="1" x14ac:dyDescent="0.25">
      <c r="A65" s="296">
        <v>5.28</v>
      </c>
      <c r="B65" s="289" t="s">
        <v>547</v>
      </c>
      <c r="C65" s="96" t="s">
        <v>430</v>
      </c>
      <c r="D65" s="195">
        <v>1361</v>
      </c>
      <c r="E65" s="198" t="s">
        <v>457</v>
      </c>
      <c r="F65" s="198"/>
      <c r="G65" s="195">
        <v>1361</v>
      </c>
      <c r="H65" s="184" t="s">
        <v>45</v>
      </c>
      <c r="I65" s="284" t="s">
        <v>376</v>
      </c>
      <c r="J65" s="32" t="s">
        <v>406</v>
      </c>
      <c r="K65" s="150" t="s">
        <v>198</v>
      </c>
      <c r="L65" s="57"/>
      <c r="M65" s="57">
        <f t="shared" si="4"/>
        <v>499395.1666</v>
      </c>
      <c r="N65" s="262">
        <v>500000</v>
      </c>
      <c r="O65" s="145"/>
      <c r="P65" s="254">
        <v>181.25</v>
      </c>
      <c r="Q65" s="151">
        <v>1</v>
      </c>
      <c r="R65" s="151"/>
      <c r="S65" s="151"/>
      <c r="T65" s="151"/>
      <c r="U65" s="152"/>
      <c r="V65" s="145"/>
      <c r="W65" s="145"/>
      <c r="X65" s="145"/>
      <c r="Y65" s="145"/>
      <c r="Z65" s="145"/>
      <c r="AA65" s="24">
        <v>150</v>
      </c>
      <c r="AB65" s="24"/>
      <c r="AC65" s="168">
        <v>494450.66</v>
      </c>
      <c r="AD65"/>
      <c r="AE65" s="205"/>
      <c r="AF65" s="206"/>
      <c r="AG65" s="205"/>
      <c r="AH65" s="330"/>
    </row>
    <row r="66" spans="1:34" ht="75" x14ac:dyDescent="0.25">
      <c r="A66" s="291">
        <v>5.29</v>
      </c>
      <c r="B66" s="289" t="s">
        <v>548</v>
      </c>
      <c r="C66" s="96" t="s">
        <v>431</v>
      </c>
      <c r="D66" s="195">
        <v>1370</v>
      </c>
      <c r="E66" s="198" t="s">
        <v>457</v>
      </c>
      <c r="F66" s="198">
        <v>24</v>
      </c>
      <c r="G66" s="195">
        <v>1370</v>
      </c>
      <c r="H66" s="183" t="s">
        <v>312</v>
      </c>
      <c r="I66" s="284" t="s">
        <v>377</v>
      </c>
      <c r="J66" s="32" t="s">
        <v>406</v>
      </c>
      <c r="K66" s="150" t="s">
        <v>198</v>
      </c>
      <c r="L66" s="57"/>
      <c r="M66" s="57">
        <f t="shared" si="4"/>
        <v>499582.20849999995</v>
      </c>
      <c r="N66" s="262">
        <v>500000</v>
      </c>
      <c r="O66" s="145"/>
      <c r="P66" s="254">
        <v>105.75</v>
      </c>
      <c r="Q66" s="151"/>
      <c r="R66" s="151"/>
      <c r="S66" s="151"/>
      <c r="T66" s="151"/>
      <c r="U66" s="152">
        <v>1</v>
      </c>
      <c r="V66" s="145"/>
      <c r="W66" s="145"/>
      <c r="X66" s="145"/>
      <c r="Y66" s="145"/>
      <c r="Z66" s="145"/>
      <c r="AA66" s="24">
        <v>1500</v>
      </c>
      <c r="AB66" s="24"/>
      <c r="AC66" s="168">
        <v>494635.85</v>
      </c>
      <c r="AD66" s="348"/>
      <c r="AE66" s="88"/>
      <c r="AF66" s="206"/>
      <c r="AG66" s="205"/>
      <c r="AH66" s="332"/>
    </row>
    <row r="67" spans="1:34" ht="31.5" x14ac:dyDescent="0.25">
      <c r="A67" s="296">
        <v>5.3</v>
      </c>
      <c r="B67" s="289" t="s">
        <v>504</v>
      </c>
      <c r="C67" s="96" t="s">
        <v>432</v>
      </c>
      <c r="D67" s="195">
        <v>1371</v>
      </c>
      <c r="E67" s="198" t="s">
        <v>457</v>
      </c>
      <c r="F67" s="198">
        <v>25</v>
      </c>
      <c r="G67" s="195">
        <v>1371</v>
      </c>
      <c r="H67" s="183" t="s">
        <v>14</v>
      </c>
      <c r="I67" s="186" t="s">
        <v>378</v>
      </c>
      <c r="J67" s="32" t="s">
        <v>406</v>
      </c>
      <c r="K67" s="150" t="s">
        <v>198</v>
      </c>
      <c r="L67" s="57"/>
      <c r="M67" s="57">
        <f t="shared" si="4"/>
        <v>499507.48869999999</v>
      </c>
      <c r="N67" s="262">
        <v>500000</v>
      </c>
      <c r="O67" s="145"/>
      <c r="P67" s="253">
        <v>443.5</v>
      </c>
      <c r="Q67" s="151"/>
      <c r="R67" s="151"/>
      <c r="S67" s="151"/>
      <c r="T67" s="151"/>
      <c r="U67" s="152">
        <v>1</v>
      </c>
      <c r="V67" s="145"/>
      <c r="W67" s="145"/>
      <c r="X67" s="145"/>
      <c r="Y67" s="145"/>
      <c r="Z67" s="145"/>
      <c r="AA67" s="24">
        <v>50</v>
      </c>
      <c r="AB67" s="24"/>
      <c r="AC67" s="168">
        <v>494561.87</v>
      </c>
      <c r="AD67" s="348"/>
      <c r="AE67" s="88"/>
      <c r="AF67" s="206"/>
      <c r="AG67" s="205"/>
      <c r="AH67" s="550"/>
    </row>
    <row r="68" spans="1:34" ht="31.5" hidden="1" x14ac:dyDescent="0.25">
      <c r="A68" s="291">
        <v>5.31</v>
      </c>
      <c r="B68" s="289" t="s">
        <v>549</v>
      </c>
      <c r="C68" s="96" t="s">
        <v>433</v>
      </c>
      <c r="D68" s="195">
        <v>1372</v>
      </c>
      <c r="E68" s="198" t="s">
        <v>457</v>
      </c>
      <c r="F68" s="198"/>
      <c r="G68" s="195">
        <v>1372</v>
      </c>
      <c r="H68" s="344" t="s">
        <v>313</v>
      </c>
      <c r="I68" s="284" t="s">
        <v>379</v>
      </c>
      <c r="J68" s="32" t="s">
        <v>406</v>
      </c>
      <c r="K68" s="150" t="s">
        <v>198</v>
      </c>
      <c r="L68" s="57"/>
      <c r="M68" s="57">
        <f t="shared" si="4"/>
        <v>499793.71260000003</v>
      </c>
      <c r="N68" s="262">
        <v>500000</v>
      </c>
      <c r="O68" s="145"/>
      <c r="P68" s="253">
        <v>228.5</v>
      </c>
      <c r="Q68" s="151"/>
      <c r="R68" s="151"/>
      <c r="S68" s="151"/>
      <c r="T68" s="151"/>
      <c r="U68" s="152">
        <v>1</v>
      </c>
      <c r="V68" s="145"/>
      <c r="W68" s="145"/>
      <c r="X68" s="145"/>
      <c r="Y68" s="145"/>
      <c r="Z68" s="145"/>
      <c r="AA68" s="24">
        <v>300</v>
      </c>
      <c r="AB68" s="24"/>
      <c r="AC68" s="168">
        <v>494845.26</v>
      </c>
      <c r="AD68"/>
      <c r="AE68" s="205"/>
      <c r="AF68" s="206"/>
      <c r="AG68" s="205"/>
      <c r="AH68" s="550"/>
    </row>
    <row r="69" spans="1:34" ht="47.25" hidden="1" x14ac:dyDescent="0.25">
      <c r="A69" s="296">
        <v>5.32</v>
      </c>
      <c r="B69" s="289" t="s">
        <v>505</v>
      </c>
      <c r="C69" s="96" t="s">
        <v>434</v>
      </c>
      <c r="D69" s="195">
        <v>1395</v>
      </c>
      <c r="E69" s="198" t="s">
        <v>457</v>
      </c>
      <c r="F69" s="198"/>
      <c r="G69" s="195">
        <v>1395</v>
      </c>
      <c r="H69" s="344" t="s">
        <v>316</v>
      </c>
      <c r="I69" s="284" t="s">
        <v>380</v>
      </c>
      <c r="J69" s="32" t="s">
        <v>406</v>
      </c>
      <c r="K69" s="150" t="s">
        <v>198</v>
      </c>
      <c r="L69" s="57"/>
      <c r="M69" s="57">
        <f t="shared" si="4"/>
        <v>499530.05210000003</v>
      </c>
      <c r="N69" s="262">
        <v>500000</v>
      </c>
      <c r="O69" s="145"/>
      <c r="P69" s="145">
        <v>183</v>
      </c>
      <c r="Q69" s="151"/>
      <c r="R69" s="151"/>
      <c r="S69" s="151"/>
      <c r="T69" s="151"/>
      <c r="U69" s="152">
        <v>1</v>
      </c>
      <c r="V69" s="145"/>
      <c r="W69" s="145"/>
      <c r="X69" s="145"/>
      <c r="Y69" s="145"/>
      <c r="Z69" s="145"/>
      <c r="AA69" s="24">
        <v>188</v>
      </c>
      <c r="AB69" s="24"/>
      <c r="AC69" s="169">
        <v>494584.21</v>
      </c>
      <c r="AD69"/>
      <c r="AE69" s="205"/>
      <c r="AF69" s="206"/>
      <c r="AG69" s="205"/>
      <c r="AH69" s="332"/>
    </row>
    <row r="70" spans="1:34" ht="31.5" x14ac:dyDescent="0.25">
      <c r="A70" s="291">
        <v>5.33</v>
      </c>
      <c r="B70" s="289" t="s">
        <v>506</v>
      </c>
      <c r="C70" s="96" t="s">
        <v>435</v>
      </c>
      <c r="D70" s="195">
        <v>1397</v>
      </c>
      <c r="E70" s="198" t="s">
        <v>457</v>
      </c>
      <c r="F70" s="198">
        <v>26</v>
      </c>
      <c r="G70" s="195">
        <v>1397</v>
      </c>
      <c r="H70" s="183" t="s">
        <v>404</v>
      </c>
      <c r="I70" s="284" t="s">
        <v>381</v>
      </c>
      <c r="J70" s="32" t="s">
        <v>406</v>
      </c>
      <c r="K70" s="150" t="s">
        <v>198</v>
      </c>
      <c r="L70" s="57"/>
      <c r="M70" s="57">
        <f t="shared" si="4"/>
        <v>499516.51809999999</v>
      </c>
      <c r="N70" s="262">
        <v>500000</v>
      </c>
      <c r="O70" s="145"/>
      <c r="P70" s="145">
        <v>213</v>
      </c>
      <c r="Q70" s="151"/>
      <c r="R70" s="151"/>
      <c r="S70" s="151"/>
      <c r="T70" s="151"/>
      <c r="U70" s="152">
        <v>1</v>
      </c>
      <c r="V70" s="145"/>
      <c r="W70" s="145"/>
      <c r="X70" s="145"/>
      <c r="Y70" s="145"/>
      <c r="Z70" s="145"/>
      <c r="AA70" s="24">
        <v>150</v>
      </c>
      <c r="AB70" s="24"/>
      <c r="AC70" s="169">
        <v>494570.81</v>
      </c>
      <c r="AD70" s="348"/>
      <c r="AE70" s="88"/>
      <c r="AF70" s="206"/>
      <c r="AG70" s="205"/>
      <c r="AH70" s="332"/>
    </row>
    <row r="71" spans="1:34" ht="45" x14ac:dyDescent="0.25">
      <c r="A71" s="296">
        <v>5.34</v>
      </c>
      <c r="B71" s="289" t="s">
        <v>507</v>
      </c>
      <c r="C71" s="96" t="s">
        <v>436</v>
      </c>
      <c r="D71" s="195">
        <v>1398</v>
      </c>
      <c r="E71" s="198" t="s">
        <v>457</v>
      </c>
      <c r="F71" s="198">
        <v>27</v>
      </c>
      <c r="G71" s="195">
        <v>1398</v>
      </c>
      <c r="H71" s="183" t="s">
        <v>33</v>
      </c>
      <c r="I71" s="284" t="s">
        <v>382</v>
      </c>
      <c r="J71" s="32" t="s">
        <v>406</v>
      </c>
      <c r="K71" s="150" t="s">
        <v>198</v>
      </c>
      <c r="L71" s="57"/>
      <c r="M71" s="57">
        <f t="shared" si="4"/>
        <v>498858.9374</v>
      </c>
      <c r="N71" s="262">
        <v>500000</v>
      </c>
      <c r="O71" s="145"/>
      <c r="P71" s="145">
        <v>404</v>
      </c>
      <c r="Q71" s="151"/>
      <c r="R71" s="151"/>
      <c r="S71" s="151"/>
      <c r="T71" s="151"/>
      <c r="U71" s="152">
        <v>1</v>
      </c>
      <c r="V71" s="145"/>
      <c r="W71" s="145"/>
      <c r="X71" s="145"/>
      <c r="Y71" s="145"/>
      <c r="Z71" s="145"/>
      <c r="AA71" s="24">
        <v>150</v>
      </c>
      <c r="AB71" s="24"/>
      <c r="AC71" s="169">
        <v>493919.74</v>
      </c>
      <c r="AD71" s="348"/>
      <c r="AE71" s="88"/>
      <c r="AF71" s="206"/>
      <c r="AG71" s="205"/>
      <c r="AH71" s="332"/>
    </row>
    <row r="72" spans="1:34" ht="63" hidden="1" x14ac:dyDescent="0.25">
      <c r="A72" s="291">
        <v>5.35</v>
      </c>
      <c r="B72" s="289" t="s">
        <v>550</v>
      </c>
      <c r="C72" s="96" t="s">
        <v>437</v>
      </c>
      <c r="D72" s="195">
        <v>1399</v>
      </c>
      <c r="E72" s="198" t="s">
        <v>457</v>
      </c>
      <c r="F72" s="198"/>
      <c r="G72" s="195">
        <v>1399</v>
      </c>
      <c r="H72" s="183" t="s">
        <v>318</v>
      </c>
      <c r="I72" s="284" t="s">
        <v>383</v>
      </c>
      <c r="J72" s="32" t="s">
        <v>406</v>
      </c>
      <c r="K72" s="150" t="s">
        <v>198</v>
      </c>
      <c r="L72" s="57"/>
      <c r="M72" s="57">
        <f t="shared" si="4"/>
        <v>499582.19840000005</v>
      </c>
      <c r="N72" s="262">
        <v>500000</v>
      </c>
      <c r="O72" s="145"/>
      <c r="P72" s="145">
        <v>233</v>
      </c>
      <c r="Q72" s="151">
        <v>1</v>
      </c>
      <c r="R72" s="151"/>
      <c r="S72" s="151"/>
      <c r="T72" s="151"/>
      <c r="U72" s="152"/>
      <c r="V72" s="145"/>
      <c r="W72" s="145"/>
      <c r="X72" s="145"/>
      <c r="Y72" s="145"/>
      <c r="Z72" s="145"/>
      <c r="AA72" s="24">
        <v>25</v>
      </c>
      <c r="AB72" s="24"/>
      <c r="AC72" s="169">
        <v>494635.84</v>
      </c>
      <c r="AD72"/>
      <c r="AE72" s="205"/>
      <c r="AF72" s="206"/>
      <c r="AG72" s="205"/>
      <c r="AH72" s="332"/>
    </row>
    <row r="73" spans="1:34" ht="75" hidden="1" x14ac:dyDescent="0.25">
      <c r="A73" s="296">
        <v>5.36</v>
      </c>
      <c r="B73" s="289" t="s">
        <v>551</v>
      </c>
      <c r="C73" s="96" t="s">
        <v>438</v>
      </c>
      <c r="D73" s="195">
        <v>1400</v>
      </c>
      <c r="E73" s="198" t="s">
        <v>457</v>
      </c>
      <c r="F73" s="198"/>
      <c r="G73" s="195">
        <v>1400</v>
      </c>
      <c r="H73" s="184" t="s">
        <v>4</v>
      </c>
      <c r="I73" s="284" t="s">
        <v>384</v>
      </c>
      <c r="J73" s="32" t="s">
        <v>406</v>
      </c>
      <c r="K73" s="150" t="s">
        <v>198</v>
      </c>
      <c r="L73" s="57"/>
      <c r="M73" s="57">
        <f t="shared" si="4"/>
        <v>0</v>
      </c>
      <c r="N73" s="262">
        <v>500000</v>
      </c>
      <c r="O73" s="145"/>
      <c r="P73" s="145"/>
      <c r="Q73" s="151">
        <v>1</v>
      </c>
      <c r="R73" s="151"/>
      <c r="S73" s="151"/>
      <c r="T73" s="151"/>
      <c r="U73" s="152"/>
      <c r="V73" s="145"/>
      <c r="W73" s="145"/>
      <c r="X73" s="145"/>
      <c r="Y73" s="145"/>
      <c r="Z73" s="145"/>
      <c r="AA73" s="24">
        <v>150</v>
      </c>
      <c r="AB73" s="24"/>
      <c r="AC73" s="169"/>
      <c r="AD73"/>
      <c r="AE73" s="205"/>
      <c r="AF73" s="206"/>
      <c r="AG73" s="205"/>
      <c r="AH73" s="330"/>
    </row>
    <row r="74" spans="1:34" ht="31.5" x14ac:dyDescent="0.25">
      <c r="A74" s="291">
        <v>5.37</v>
      </c>
      <c r="B74" s="289" t="s">
        <v>552</v>
      </c>
      <c r="C74" s="96" t="s">
        <v>439</v>
      </c>
      <c r="D74" s="196">
        <v>1401</v>
      </c>
      <c r="E74" s="198" t="s">
        <v>457</v>
      </c>
      <c r="F74" s="198">
        <v>28</v>
      </c>
      <c r="G74" s="196">
        <v>1401</v>
      </c>
      <c r="H74" s="183" t="s">
        <v>53</v>
      </c>
      <c r="I74" s="186" t="s">
        <v>385</v>
      </c>
      <c r="J74" s="32" t="s">
        <v>406</v>
      </c>
      <c r="K74" s="150" t="s">
        <v>198</v>
      </c>
      <c r="L74" s="57"/>
      <c r="M74" s="57">
        <f t="shared" si="4"/>
        <v>499476.7746</v>
      </c>
      <c r="N74" s="262">
        <v>500000</v>
      </c>
      <c r="O74" s="145"/>
      <c r="P74" s="253">
        <v>228.5</v>
      </c>
      <c r="Q74" s="151"/>
      <c r="R74" s="151"/>
      <c r="S74" s="151"/>
      <c r="T74" s="151"/>
      <c r="U74" s="152">
        <v>1</v>
      </c>
      <c r="V74" s="145"/>
      <c r="W74" s="145"/>
      <c r="X74" s="145"/>
      <c r="Y74" s="145"/>
      <c r="Z74" s="145"/>
      <c r="AA74" s="24">
        <v>50</v>
      </c>
      <c r="AB74" s="24"/>
      <c r="AC74" s="62">
        <v>494531.46</v>
      </c>
      <c r="AD74" s="348"/>
      <c r="AE74" s="346"/>
      <c r="AF74" s="206"/>
      <c r="AG74" s="211"/>
      <c r="AH74" s="332"/>
    </row>
    <row r="75" spans="1:34" ht="60" hidden="1" x14ac:dyDescent="0.25">
      <c r="A75" s="296">
        <v>5.38</v>
      </c>
      <c r="B75" s="289" t="s">
        <v>553</v>
      </c>
      <c r="C75" s="96" t="s">
        <v>440</v>
      </c>
      <c r="D75" s="195">
        <v>1402</v>
      </c>
      <c r="E75" s="198" t="s">
        <v>457</v>
      </c>
      <c r="F75" s="198"/>
      <c r="G75" s="195">
        <v>1402</v>
      </c>
      <c r="H75" s="183" t="s">
        <v>67</v>
      </c>
      <c r="I75" s="284" t="s">
        <v>386</v>
      </c>
      <c r="J75" s="32" t="s">
        <v>406</v>
      </c>
      <c r="K75" s="150" t="s">
        <v>198</v>
      </c>
      <c r="L75" s="57"/>
      <c r="M75" s="57">
        <f t="shared" si="4"/>
        <v>499620.40669999999</v>
      </c>
      <c r="N75" s="262">
        <v>500000</v>
      </c>
      <c r="O75" s="145"/>
      <c r="P75" s="145">
        <v>443</v>
      </c>
      <c r="Q75" s="151"/>
      <c r="R75" s="151"/>
      <c r="S75" s="151"/>
      <c r="T75" s="151"/>
      <c r="U75" s="152"/>
      <c r="V75" s="145"/>
      <c r="W75" s="145"/>
      <c r="X75" s="145"/>
      <c r="Y75" s="145"/>
      <c r="Z75" s="145"/>
      <c r="AA75" s="24">
        <v>210</v>
      </c>
      <c r="AB75" s="24"/>
      <c r="AC75" s="168">
        <v>494673.67</v>
      </c>
      <c r="AD75"/>
      <c r="AE75" s="205"/>
      <c r="AF75" s="206"/>
      <c r="AG75" s="205"/>
      <c r="AH75" s="332"/>
    </row>
    <row r="76" spans="1:34" ht="60" hidden="1" x14ac:dyDescent="0.25">
      <c r="A76" s="291">
        <v>5.39</v>
      </c>
      <c r="B76" s="289" t="s">
        <v>554</v>
      </c>
      <c r="C76" s="96" t="s">
        <v>348</v>
      </c>
      <c r="D76" s="195">
        <v>1405</v>
      </c>
      <c r="E76" s="198" t="s">
        <v>457</v>
      </c>
      <c r="F76" s="198"/>
      <c r="G76" s="195">
        <v>1405</v>
      </c>
      <c r="H76" s="183" t="s">
        <v>92</v>
      </c>
      <c r="I76" s="284" t="s">
        <v>387</v>
      </c>
      <c r="J76" s="32" t="s">
        <v>406</v>
      </c>
      <c r="K76" s="150" t="s">
        <v>198</v>
      </c>
      <c r="L76" s="57"/>
      <c r="M76" s="57">
        <f t="shared" si="4"/>
        <v>0</v>
      </c>
      <c r="N76" s="262">
        <v>350000</v>
      </c>
      <c r="O76" s="145"/>
      <c r="P76" s="145"/>
      <c r="Q76" s="151">
        <v>1</v>
      </c>
      <c r="R76" s="151"/>
      <c r="S76" s="151"/>
      <c r="T76" s="151"/>
      <c r="U76" s="152"/>
      <c r="V76" s="145"/>
      <c r="W76" s="145"/>
      <c r="X76" s="145"/>
      <c r="Y76" s="145"/>
      <c r="Z76" s="145"/>
      <c r="AA76" s="24">
        <v>80</v>
      </c>
      <c r="AB76" s="24"/>
      <c r="AC76" s="168"/>
      <c r="AD76">
        <v>494739.91</v>
      </c>
      <c r="AE76" s="205"/>
      <c r="AF76" s="206"/>
      <c r="AG76" s="205"/>
      <c r="AH76" s="329"/>
    </row>
    <row r="77" spans="1:34" ht="31.5" x14ac:dyDescent="0.25">
      <c r="A77" s="296">
        <v>5.4</v>
      </c>
      <c r="B77" s="289" t="s">
        <v>508</v>
      </c>
      <c r="C77" s="96" t="s">
        <v>441</v>
      </c>
      <c r="D77" s="195">
        <v>1409</v>
      </c>
      <c r="E77" s="198" t="s">
        <v>457</v>
      </c>
      <c r="F77" s="198">
        <v>29</v>
      </c>
      <c r="G77" s="195">
        <v>1409</v>
      </c>
      <c r="H77" s="183" t="s">
        <v>319</v>
      </c>
      <c r="I77" s="284" t="s">
        <v>388</v>
      </c>
      <c r="J77" s="32" t="s">
        <v>406</v>
      </c>
      <c r="K77" s="150" t="s">
        <v>198</v>
      </c>
      <c r="L77" s="57"/>
      <c r="M77" s="57">
        <f t="shared" si="4"/>
        <v>499570.98739999998</v>
      </c>
      <c r="N77" s="262">
        <v>500000</v>
      </c>
      <c r="O77" s="145"/>
      <c r="P77" s="254">
        <v>352.5</v>
      </c>
      <c r="Q77" s="151"/>
      <c r="R77" s="151"/>
      <c r="S77" s="151"/>
      <c r="T77" s="151"/>
      <c r="U77" s="152">
        <v>1</v>
      </c>
      <c r="V77" s="145"/>
      <c r="W77" s="145"/>
      <c r="X77" s="145"/>
      <c r="Y77" s="145"/>
      <c r="Z77" s="145"/>
      <c r="AA77" s="24">
        <v>350</v>
      </c>
      <c r="AB77" s="24"/>
      <c r="AC77" s="168">
        <v>494624.74</v>
      </c>
      <c r="AD77" s="348"/>
      <c r="AE77" s="88"/>
      <c r="AF77" s="206"/>
      <c r="AG77" s="205"/>
      <c r="AH77" s="550"/>
    </row>
    <row r="78" spans="1:34" ht="40.15" customHeight="1" x14ac:dyDescent="0.25">
      <c r="A78" s="291">
        <v>5.41</v>
      </c>
      <c r="B78" s="289" t="s">
        <v>555</v>
      </c>
      <c r="C78" s="96" t="s">
        <v>442</v>
      </c>
      <c r="D78" s="195">
        <v>1411</v>
      </c>
      <c r="E78" s="198" t="s">
        <v>457</v>
      </c>
      <c r="F78" s="198">
        <v>30</v>
      </c>
      <c r="G78" s="195">
        <v>1411</v>
      </c>
      <c r="H78" s="183" t="s">
        <v>51</v>
      </c>
      <c r="I78" s="284" t="s">
        <v>389</v>
      </c>
      <c r="J78" s="32" t="s">
        <v>406</v>
      </c>
      <c r="K78" s="150" t="s">
        <v>198</v>
      </c>
      <c r="L78" s="57"/>
      <c r="M78" s="57">
        <f t="shared" si="4"/>
        <v>499852.99960000004</v>
      </c>
      <c r="N78" s="262">
        <v>500000</v>
      </c>
      <c r="O78" s="145"/>
      <c r="P78" s="145">
        <v>443.75</v>
      </c>
      <c r="Q78" s="151"/>
      <c r="R78" s="151"/>
      <c r="S78" s="151"/>
      <c r="T78" s="151"/>
      <c r="U78" s="152">
        <v>1</v>
      </c>
      <c r="V78" s="145"/>
      <c r="W78" s="145"/>
      <c r="X78" s="145"/>
      <c r="Y78" s="145"/>
      <c r="Z78" s="145"/>
      <c r="AA78" s="24">
        <v>200</v>
      </c>
      <c r="AB78" s="24"/>
      <c r="AC78" s="168">
        <v>494903.96</v>
      </c>
      <c r="AD78" s="348"/>
      <c r="AE78" s="88"/>
      <c r="AF78" s="206"/>
      <c r="AG78" s="205"/>
      <c r="AH78" s="550"/>
    </row>
    <row r="79" spans="1:34" ht="47.25" x14ac:dyDescent="0.25">
      <c r="A79" s="296">
        <v>5.42</v>
      </c>
      <c r="B79" s="289" t="s">
        <v>556</v>
      </c>
      <c r="C79" s="96" t="s">
        <v>443</v>
      </c>
      <c r="D79" s="195">
        <v>1413</v>
      </c>
      <c r="E79" s="198" t="s">
        <v>457</v>
      </c>
      <c r="F79" s="198">
        <v>31</v>
      </c>
      <c r="G79" s="195">
        <v>1413</v>
      </c>
      <c r="H79" s="183" t="s">
        <v>73</v>
      </c>
      <c r="I79" s="284" t="s">
        <v>390</v>
      </c>
      <c r="J79" s="32" t="s">
        <v>406</v>
      </c>
      <c r="K79" s="150" t="s">
        <v>198</v>
      </c>
      <c r="L79" s="57"/>
      <c r="M79" s="57">
        <f t="shared" si="4"/>
        <v>499728.36560000002</v>
      </c>
      <c r="N79" s="262">
        <v>500000</v>
      </c>
      <c r="O79" s="145"/>
      <c r="P79" s="253">
        <v>221.5</v>
      </c>
      <c r="Q79" s="151"/>
      <c r="R79" s="151"/>
      <c r="S79" s="151"/>
      <c r="T79" s="151"/>
      <c r="U79" s="152">
        <v>1</v>
      </c>
      <c r="V79" s="145"/>
      <c r="W79" s="145"/>
      <c r="X79" s="145"/>
      <c r="Y79" s="145"/>
      <c r="Z79" s="145"/>
      <c r="AA79" s="24">
        <v>130</v>
      </c>
      <c r="AB79" s="24"/>
      <c r="AC79" s="62">
        <v>494780.56</v>
      </c>
      <c r="AD79" s="348"/>
      <c r="AE79" s="88"/>
      <c r="AF79" s="206"/>
      <c r="AG79" s="205"/>
      <c r="AH79" s="550"/>
    </row>
    <row r="80" spans="1:34" ht="31.5" hidden="1" x14ac:dyDescent="0.25">
      <c r="A80" s="291">
        <v>5.43</v>
      </c>
      <c r="B80" s="289" t="s">
        <v>509</v>
      </c>
      <c r="C80" s="96" t="s">
        <v>444</v>
      </c>
      <c r="D80" s="196">
        <v>1414</v>
      </c>
      <c r="E80" s="198" t="s">
        <v>457</v>
      </c>
      <c r="F80" s="198"/>
      <c r="G80" s="196">
        <v>1414</v>
      </c>
      <c r="H80" s="183" t="s">
        <v>68</v>
      </c>
      <c r="I80" s="284" t="s">
        <v>391</v>
      </c>
      <c r="J80" s="32" t="s">
        <v>406</v>
      </c>
      <c r="K80" s="150" t="s">
        <v>198</v>
      </c>
      <c r="L80" s="57"/>
      <c r="M80" s="57">
        <f t="shared" si="4"/>
        <v>499586.06669999997</v>
      </c>
      <c r="N80" s="262">
        <v>500000</v>
      </c>
      <c r="O80" s="145"/>
      <c r="P80" s="253">
        <v>158.5</v>
      </c>
      <c r="Q80" s="151">
        <v>1</v>
      </c>
      <c r="R80" s="151"/>
      <c r="S80" s="151"/>
      <c r="T80" s="151"/>
      <c r="U80" s="152"/>
      <c r="V80" s="145"/>
      <c r="W80" s="145"/>
      <c r="X80" s="145"/>
      <c r="Y80" s="145"/>
      <c r="Z80" s="145"/>
      <c r="AA80" s="24">
        <v>80</v>
      </c>
      <c r="AB80" s="24"/>
      <c r="AC80" s="168">
        <v>494639.67</v>
      </c>
      <c r="AD80"/>
      <c r="AE80" s="205"/>
      <c r="AF80" s="206"/>
      <c r="AG80" s="205"/>
      <c r="AH80" s="550"/>
    </row>
    <row r="81" spans="1:56" ht="44.25" customHeight="1" x14ac:dyDescent="0.25">
      <c r="A81" s="296">
        <v>5.44</v>
      </c>
      <c r="B81" s="289" t="s">
        <v>510</v>
      </c>
      <c r="C81" s="96" t="s">
        <v>445</v>
      </c>
      <c r="D81" s="195">
        <v>1415</v>
      </c>
      <c r="E81" s="198" t="s">
        <v>457</v>
      </c>
      <c r="F81" s="198">
        <v>32</v>
      </c>
      <c r="G81" s="195">
        <v>1415</v>
      </c>
      <c r="H81" s="183" t="s">
        <v>57</v>
      </c>
      <c r="I81" s="284" t="s">
        <v>392</v>
      </c>
      <c r="J81" s="32" t="s">
        <v>406</v>
      </c>
      <c r="K81" s="150" t="s">
        <v>198</v>
      </c>
      <c r="L81" s="57"/>
      <c r="M81" s="57">
        <f t="shared" si="4"/>
        <v>499687.30909999995</v>
      </c>
      <c r="N81" s="262">
        <v>500000</v>
      </c>
      <c r="O81" s="145"/>
      <c r="P81" s="145">
        <v>210.75</v>
      </c>
      <c r="Q81" s="151"/>
      <c r="R81" s="151"/>
      <c r="S81" s="151"/>
      <c r="T81" s="151"/>
      <c r="U81" s="152">
        <v>1</v>
      </c>
      <c r="V81" s="145"/>
      <c r="W81" s="145"/>
      <c r="X81" s="145"/>
      <c r="Y81" s="145"/>
      <c r="Z81" s="145"/>
      <c r="AA81" s="24">
        <v>35</v>
      </c>
      <c r="AB81" s="24"/>
      <c r="AC81" s="168">
        <v>494739.91</v>
      </c>
      <c r="AD81" s="348"/>
      <c r="AE81" s="88"/>
      <c r="AF81" s="206"/>
      <c r="AG81" s="205"/>
      <c r="AH81" s="332"/>
    </row>
    <row r="82" spans="1:56" ht="46.15" hidden="1" customHeight="1" x14ac:dyDescent="0.25">
      <c r="A82" s="291">
        <v>5.45</v>
      </c>
      <c r="B82" s="289" t="s">
        <v>511</v>
      </c>
      <c r="C82" s="96" t="s">
        <v>446</v>
      </c>
      <c r="D82" s="195">
        <v>1417</v>
      </c>
      <c r="E82" s="198" t="s">
        <v>457</v>
      </c>
      <c r="F82" s="198"/>
      <c r="G82" s="195">
        <v>1417</v>
      </c>
      <c r="H82" s="183" t="s">
        <v>8</v>
      </c>
      <c r="I82" s="284" t="s">
        <v>393</v>
      </c>
      <c r="J82" s="32" t="s">
        <v>406</v>
      </c>
      <c r="K82" s="150" t="s">
        <v>198</v>
      </c>
      <c r="L82" s="57"/>
      <c r="M82" s="57">
        <f t="shared" si="4"/>
        <v>499450.44390000001</v>
      </c>
      <c r="N82" s="262">
        <v>500000</v>
      </c>
      <c r="O82" s="145"/>
      <c r="P82" s="145"/>
      <c r="Q82" s="151">
        <v>1</v>
      </c>
      <c r="R82" s="151"/>
      <c r="S82" s="151"/>
      <c r="T82" s="151"/>
      <c r="U82" s="152"/>
      <c r="V82" s="145"/>
      <c r="W82" s="145"/>
      <c r="X82" s="145"/>
      <c r="Y82" s="145"/>
      <c r="Z82" s="145"/>
      <c r="AA82" s="24">
        <v>115</v>
      </c>
      <c r="AB82" s="24"/>
      <c r="AC82" s="168">
        <v>494505.39</v>
      </c>
      <c r="AD82"/>
      <c r="AE82" s="205"/>
      <c r="AF82" s="206"/>
      <c r="AG82" s="205"/>
      <c r="AH82" s="332"/>
    </row>
    <row r="83" spans="1:56" ht="45.6" hidden="1" customHeight="1" x14ac:dyDescent="0.25">
      <c r="A83" s="296">
        <v>5.46</v>
      </c>
      <c r="B83" s="289" t="s">
        <v>557</v>
      </c>
      <c r="C83" s="96" t="s">
        <v>304</v>
      </c>
      <c r="D83" s="195">
        <v>1418</v>
      </c>
      <c r="E83" s="198" t="s">
        <v>457</v>
      </c>
      <c r="F83" s="198"/>
      <c r="G83" s="195">
        <v>1418</v>
      </c>
      <c r="H83" s="183" t="s">
        <v>29</v>
      </c>
      <c r="I83" s="284" t="s">
        <v>394</v>
      </c>
      <c r="J83" s="32" t="s">
        <v>406</v>
      </c>
      <c r="K83" s="150" t="s">
        <v>198</v>
      </c>
      <c r="L83" s="57"/>
      <c r="M83" s="57">
        <f t="shared" si="4"/>
        <v>0</v>
      </c>
      <c r="N83" s="262">
        <v>200000</v>
      </c>
      <c r="O83" s="145"/>
      <c r="P83" s="145"/>
      <c r="Q83" s="151">
        <v>1</v>
      </c>
      <c r="R83" s="151"/>
      <c r="S83" s="151"/>
      <c r="T83" s="151"/>
      <c r="U83" s="152"/>
      <c r="V83" s="145"/>
      <c r="W83" s="145"/>
      <c r="X83" s="145"/>
      <c r="Y83" s="145"/>
      <c r="Z83" s="145"/>
      <c r="AA83" s="24">
        <v>70</v>
      </c>
      <c r="AB83" s="24"/>
      <c r="AC83" s="168"/>
      <c r="AD83"/>
      <c r="AE83" s="205"/>
      <c r="AF83" s="206"/>
      <c r="AG83" s="205"/>
      <c r="AH83" s="332"/>
    </row>
    <row r="84" spans="1:56" ht="35.450000000000003" hidden="1" customHeight="1" x14ac:dyDescent="0.25">
      <c r="A84" s="291">
        <v>5.47</v>
      </c>
      <c r="B84" s="289" t="s">
        <v>512</v>
      </c>
      <c r="C84" s="96" t="s">
        <v>305</v>
      </c>
      <c r="D84" s="195">
        <v>1419</v>
      </c>
      <c r="E84" s="198" t="s">
        <v>457</v>
      </c>
      <c r="F84" s="198"/>
      <c r="G84" s="195">
        <v>1419</v>
      </c>
      <c r="H84" s="184" t="s">
        <v>10</v>
      </c>
      <c r="I84" s="284" t="s">
        <v>395</v>
      </c>
      <c r="J84" s="32" t="s">
        <v>406</v>
      </c>
      <c r="K84" s="150" t="s">
        <v>198</v>
      </c>
      <c r="L84" s="57"/>
      <c r="M84" s="57">
        <f t="shared" si="4"/>
        <v>299701.99650000001</v>
      </c>
      <c r="N84" s="262">
        <v>300000</v>
      </c>
      <c r="O84" s="145"/>
      <c r="P84" s="145"/>
      <c r="Q84" s="151">
        <v>1</v>
      </c>
      <c r="R84" s="151"/>
      <c r="S84" s="151"/>
      <c r="T84" s="151"/>
      <c r="U84" s="152"/>
      <c r="V84" s="145"/>
      <c r="W84" s="145"/>
      <c r="X84" s="145"/>
      <c r="Y84" s="145"/>
      <c r="Z84" s="145"/>
      <c r="AA84" s="24">
        <v>15</v>
      </c>
      <c r="AB84" s="24"/>
      <c r="AC84" s="168">
        <v>296734.65000000002</v>
      </c>
      <c r="AD84"/>
      <c r="AE84" s="205"/>
      <c r="AF84" s="206"/>
      <c r="AG84" s="205"/>
      <c r="AH84" s="330"/>
    </row>
    <row r="85" spans="1:56" ht="30.6" hidden="1" customHeight="1" x14ac:dyDescent="0.25">
      <c r="A85" s="296">
        <v>5.48</v>
      </c>
      <c r="B85" s="289" t="s">
        <v>513</v>
      </c>
      <c r="C85" s="96" t="s">
        <v>447</v>
      </c>
      <c r="D85" s="195">
        <v>1420</v>
      </c>
      <c r="E85" s="198" t="s">
        <v>457</v>
      </c>
      <c r="F85" s="198"/>
      <c r="G85" s="195">
        <v>1420</v>
      </c>
      <c r="H85" s="183" t="s">
        <v>27</v>
      </c>
      <c r="I85" s="284" t="s">
        <v>396</v>
      </c>
      <c r="J85" s="32" t="s">
        <v>406</v>
      </c>
      <c r="K85" s="150" t="s">
        <v>198</v>
      </c>
      <c r="L85" s="57"/>
      <c r="M85" s="57">
        <f t="shared" si="4"/>
        <v>0</v>
      </c>
      <c r="N85" s="262">
        <v>500000</v>
      </c>
      <c r="O85" s="145"/>
      <c r="P85" s="145"/>
      <c r="Q85" s="151">
        <v>1</v>
      </c>
      <c r="R85" s="151"/>
      <c r="S85" s="151"/>
      <c r="T85" s="151"/>
      <c r="U85" s="152"/>
      <c r="V85" s="145"/>
      <c r="W85" s="145"/>
      <c r="X85" s="145"/>
      <c r="Y85" s="145"/>
      <c r="Z85" s="145"/>
      <c r="AA85" s="24">
        <v>40</v>
      </c>
      <c r="AB85" s="24"/>
      <c r="AC85" s="168"/>
      <c r="AD85"/>
      <c r="AE85" s="205"/>
      <c r="AF85" s="206"/>
      <c r="AG85" s="205"/>
      <c r="AH85" s="332"/>
    </row>
    <row r="86" spans="1:56" ht="73.150000000000006" hidden="1" customHeight="1" x14ac:dyDescent="0.25">
      <c r="A86" s="291">
        <v>5.49</v>
      </c>
      <c r="B86" s="289" t="s">
        <v>514</v>
      </c>
      <c r="C86" s="96" t="s">
        <v>448</v>
      </c>
      <c r="D86" s="195">
        <v>1422</v>
      </c>
      <c r="E86" s="198" t="s">
        <v>457</v>
      </c>
      <c r="F86" s="198"/>
      <c r="G86" s="195">
        <v>1422</v>
      </c>
      <c r="H86" s="183" t="s">
        <v>18</v>
      </c>
      <c r="I86" s="284" t="s">
        <v>397</v>
      </c>
      <c r="J86" s="32" t="s">
        <v>406</v>
      </c>
      <c r="K86" s="150" t="s">
        <v>198</v>
      </c>
      <c r="L86" s="57"/>
      <c r="M86" s="57">
        <f t="shared" si="4"/>
        <v>499530.13289999997</v>
      </c>
      <c r="N86" s="262">
        <v>500000</v>
      </c>
      <c r="O86" s="145"/>
      <c r="P86" s="145"/>
      <c r="Q86" s="151">
        <v>1</v>
      </c>
      <c r="R86" s="151"/>
      <c r="S86" s="151"/>
      <c r="T86" s="151"/>
      <c r="U86" s="152"/>
      <c r="V86" s="145"/>
      <c r="W86" s="145"/>
      <c r="X86" s="145"/>
      <c r="Y86" s="145"/>
      <c r="Z86" s="145"/>
      <c r="AA86" s="24">
        <v>35</v>
      </c>
      <c r="AB86" s="24"/>
      <c r="AC86" s="168">
        <v>494584.29</v>
      </c>
      <c r="AD86"/>
      <c r="AE86" s="205"/>
      <c r="AF86" s="206"/>
      <c r="AG86" s="205"/>
      <c r="AH86" s="329"/>
    </row>
    <row r="87" spans="1:56" ht="60" hidden="1" x14ac:dyDescent="0.25">
      <c r="A87" s="296">
        <v>5.5</v>
      </c>
      <c r="B87" s="289" t="s">
        <v>515</v>
      </c>
      <c r="C87" s="96" t="s">
        <v>449</v>
      </c>
      <c r="D87" s="195">
        <v>1424</v>
      </c>
      <c r="E87" s="198" t="s">
        <v>457</v>
      </c>
      <c r="F87" s="198"/>
      <c r="G87" s="195">
        <v>1424</v>
      </c>
      <c r="H87" s="183" t="s">
        <v>70</v>
      </c>
      <c r="I87" s="284" t="s">
        <v>398</v>
      </c>
      <c r="J87" s="32" t="s">
        <v>406</v>
      </c>
      <c r="K87" s="150" t="s">
        <v>198</v>
      </c>
      <c r="L87" s="57"/>
      <c r="M87" s="57">
        <f t="shared" si="4"/>
        <v>0</v>
      </c>
      <c r="N87" s="262">
        <v>500000</v>
      </c>
      <c r="O87" s="145"/>
      <c r="P87" s="145"/>
      <c r="Q87" s="151">
        <v>1</v>
      </c>
      <c r="R87" s="151"/>
      <c r="S87" s="151"/>
      <c r="T87" s="151"/>
      <c r="U87" s="152"/>
      <c r="V87" s="145"/>
      <c r="W87" s="145"/>
      <c r="X87" s="145"/>
      <c r="Y87" s="145"/>
      <c r="Z87" s="145"/>
      <c r="AA87" s="24">
        <v>27</v>
      </c>
      <c r="AB87" s="24"/>
      <c r="AC87" s="168"/>
      <c r="AD87"/>
      <c r="AE87" s="205"/>
      <c r="AF87" s="206"/>
      <c r="AG87" s="205"/>
      <c r="AH87" s="329"/>
    </row>
    <row r="88" spans="1:56" ht="60" hidden="1" x14ac:dyDescent="0.25">
      <c r="A88" s="291">
        <v>5.51</v>
      </c>
      <c r="B88" s="289" t="s">
        <v>558</v>
      </c>
      <c r="C88" s="96" t="s">
        <v>450</v>
      </c>
      <c r="D88" s="195">
        <v>1425</v>
      </c>
      <c r="E88" s="198" t="s">
        <v>457</v>
      </c>
      <c r="F88" s="198"/>
      <c r="G88" s="195">
        <v>1425</v>
      </c>
      <c r="H88" s="183" t="s">
        <v>34</v>
      </c>
      <c r="I88" s="284" t="s">
        <v>399</v>
      </c>
      <c r="J88" s="32" t="s">
        <v>406</v>
      </c>
      <c r="K88" s="150" t="s">
        <v>198</v>
      </c>
      <c r="L88" s="57"/>
      <c r="M88" s="57">
        <f t="shared" si="4"/>
        <v>0</v>
      </c>
      <c r="N88" s="262">
        <v>500000</v>
      </c>
      <c r="O88" s="145"/>
      <c r="P88" s="145"/>
      <c r="Q88" s="151">
        <v>1</v>
      </c>
      <c r="R88" s="151"/>
      <c r="S88" s="151"/>
      <c r="T88" s="151"/>
      <c r="U88" s="152"/>
      <c r="V88" s="145"/>
      <c r="W88" s="145"/>
      <c r="X88" s="145"/>
      <c r="Y88" s="145"/>
      <c r="Z88" s="145"/>
      <c r="AA88" s="24">
        <v>800</v>
      </c>
      <c r="AB88" s="24"/>
      <c r="AC88" s="168"/>
      <c r="AD88"/>
      <c r="AE88" s="205"/>
      <c r="AF88" s="206"/>
      <c r="AG88" s="205"/>
      <c r="AH88" s="329"/>
    </row>
    <row r="89" spans="1:56" ht="42" hidden="1" customHeight="1" x14ac:dyDescent="0.25">
      <c r="A89" s="296">
        <v>5.52</v>
      </c>
      <c r="B89" s="289" t="s">
        <v>516</v>
      </c>
      <c r="C89" s="96" t="s">
        <v>451</v>
      </c>
      <c r="D89" s="195">
        <v>1426</v>
      </c>
      <c r="E89" s="198" t="s">
        <v>457</v>
      </c>
      <c r="F89" s="198"/>
      <c r="G89" s="195">
        <v>1426</v>
      </c>
      <c r="H89" s="183" t="s">
        <v>37</v>
      </c>
      <c r="I89" s="284" t="s">
        <v>400</v>
      </c>
      <c r="J89" s="32" t="s">
        <v>406</v>
      </c>
      <c r="K89" s="150" t="s">
        <v>198</v>
      </c>
      <c r="L89" s="57"/>
      <c r="M89" s="57">
        <f t="shared" si="4"/>
        <v>0</v>
      </c>
      <c r="N89" s="262">
        <v>500000</v>
      </c>
      <c r="O89" s="145"/>
      <c r="P89" s="145"/>
      <c r="Q89" s="151">
        <v>1</v>
      </c>
      <c r="R89" s="151"/>
      <c r="S89" s="151"/>
      <c r="T89" s="151"/>
      <c r="U89" s="152"/>
      <c r="V89" s="145"/>
      <c r="W89" s="145"/>
      <c r="X89" s="145"/>
      <c r="Y89" s="145"/>
      <c r="Z89" s="145"/>
      <c r="AA89" s="24">
        <v>400</v>
      </c>
      <c r="AB89" s="24"/>
      <c r="AC89" s="168"/>
      <c r="AD89"/>
      <c r="AE89" s="205"/>
      <c r="AF89" s="206"/>
      <c r="AG89" s="205"/>
      <c r="AH89" s="329"/>
    </row>
    <row r="90" spans="1:56" ht="42" hidden="1" customHeight="1" x14ac:dyDescent="0.25">
      <c r="A90" s="291">
        <v>5.53</v>
      </c>
      <c r="B90" s="289" t="s">
        <v>559</v>
      </c>
      <c r="C90" s="96" t="s">
        <v>452</v>
      </c>
      <c r="D90" s="195">
        <v>1427</v>
      </c>
      <c r="E90" s="198" t="s">
        <v>457</v>
      </c>
      <c r="F90" s="198"/>
      <c r="G90" s="195">
        <v>1427</v>
      </c>
      <c r="H90" s="183" t="s">
        <v>41</v>
      </c>
      <c r="I90" s="284" t="s">
        <v>401</v>
      </c>
      <c r="J90" s="32" t="s">
        <v>406</v>
      </c>
      <c r="K90" s="150" t="s">
        <v>198</v>
      </c>
      <c r="L90" s="57"/>
      <c r="M90" s="57">
        <f t="shared" si="4"/>
        <v>0</v>
      </c>
      <c r="N90" s="262">
        <v>500000</v>
      </c>
      <c r="O90" s="145"/>
      <c r="P90" s="145"/>
      <c r="Q90" s="151">
        <v>1</v>
      </c>
      <c r="R90" s="151"/>
      <c r="S90" s="151"/>
      <c r="T90" s="151"/>
      <c r="U90" s="152"/>
      <c r="V90" s="145"/>
      <c r="W90" s="145"/>
      <c r="X90" s="145"/>
      <c r="Y90" s="145"/>
      <c r="Z90" s="145"/>
      <c r="AA90" s="24">
        <v>80</v>
      </c>
      <c r="AB90" s="24"/>
      <c r="AC90" s="168"/>
      <c r="AD90"/>
      <c r="AE90" s="205"/>
      <c r="AF90" s="206"/>
      <c r="AG90" s="205"/>
      <c r="AH90" s="329"/>
    </row>
    <row r="91" spans="1:56" ht="22.9" hidden="1" customHeight="1" x14ac:dyDescent="0.25">
      <c r="A91" s="555" t="s">
        <v>334</v>
      </c>
      <c r="B91" s="555"/>
      <c r="C91" s="285"/>
      <c r="D91" s="327"/>
      <c r="E91" s="327"/>
      <c r="F91" s="336"/>
      <c r="G91" s="327"/>
      <c r="H91" s="327"/>
      <c r="I91" s="327"/>
      <c r="J91" s="327"/>
      <c r="K91" s="194">
        <f>SUM(K38:K90)</f>
        <v>0</v>
      </c>
      <c r="L91" s="194" t="s">
        <v>272</v>
      </c>
      <c r="M91" s="194">
        <f>SUM(M38:M90)</f>
        <v>19138586.929700002</v>
      </c>
      <c r="N91" s="267">
        <f>SUM(N38:N90)</f>
        <v>23850000</v>
      </c>
      <c r="O91" s="238">
        <f>SUM(O38:O90)</f>
        <v>0</v>
      </c>
      <c r="P91" s="238">
        <f>SUM(P38:P90)</f>
        <v>9458.75</v>
      </c>
      <c r="Q91" s="194">
        <f>SUM(Q38:Q90)</f>
        <v>22</v>
      </c>
      <c r="R91" s="194"/>
      <c r="S91" s="194"/>
      <c r="T91" s="194"/>
      <c r="U91" s="194">
        <f t="shared" ref="U91:AA91" si="5">SUM(U38:U90)</f>
        <v>28</v>
      </c>
      <c r="V91" s="194">
        <f t="shared" si="5"/>
        <v>1</v>
      </c>
      <c r="W91" s="194">
        <f t="shared" si="5"/>
        <v>0</v>
      </c>
      <c r="X91" s="194">
        <f t="shared" si="5"/>
        <v>0</v>
      </c>
      <c r="Y91" s="194">
        <f t="shared" si="5"/>
        <v>0</v>
      </c>
      <c r="Z91" s="194">
        <f t="shared" si="5"/>
        <v>0</v>
      </c>
      <c r="AA91" s="194">
        <f t="shared" si="5"/>
        <v>14492</v>
      </c>
      <c r="AB91" s="194"/>
      <c r="AC91" s="168"/>
      <c r="AD91"/>
      <c r="AE91" s="205"/>
      <c r="AF91" s="206"/>
      <c r="AG91" s="205"/>
      <c r="AH91" s="329"/>
    </row>
    <row r="92" spans="1:56" s="214" customFormat="1" ht="42" hidden="1" customHeight="1" x14ac:dyDescent="0.25">
      <c r="A92" s="245">
        <v>6</v>
      </c>
      <c r="B92" s="139" t="s">
        <v>272</v>
      </c>
      <c r="C92" s="286" t="s">
        <v>272</v>
      </c>
      <c r="D92" s="139" t="s">
        <v>272</v>
      </c>
      <c r="E92" s="139" t="s">
        <v>458</v>
      </c>
      <c r="F92" s="139"/>
      <c r="G92" s="139" t="s">
        <v>272</v>
      </c>
      <c r="H92" s="139" t="s">
        <v>272</v>
      </c>
      <c r="I92" s="139" t="s">
        <v>272</v>
      </c>
      <c r="J92" s="139" t="s">
        <v>272</v>
      </c>
      <c r="K92" s="139" t="s">
        <v>272</v>
      </c>
      <c r="L92" s="139" t="s">
        <v>272</v>
      </c>
      <c r="M92" s="139" t="s">
        <v>272</v>
      </c>
      <c r="N92" s="268" t="s">
        <v>272</v>
      </c>
      <c r="O92" s="139" t="s">
        <v>272</v>
      </c>
      <c r="P92" s="139"/>
      <c r="Q92" s="139" t="s">
        <v>272</v>
      </c>
      <c r="R92" s="139"/>
      <c r="S92" s="139"/>
      <c r="T92" s="139" t="s">
        <v>272</v>
      </c>
      <c r="U92" s="139" t="s">
        <v>272</v>
      </c>
      <c r="V92" s="139" t="s">
        <v>272</v>
      </c>
      <c r="W92" s="139" t="s">
        <v>272</v>
      </c>
      <c r="X92" s="139" t="s">
        <v>272</v>
      </c>
      <c r="Y92" s="139" t="s">
        <v>272</v>
      </c>
      <c r="Z92" s="139" t="s">
        <v>272</v>
      </c>
      <c r="AA92" s="139" t="s">
        <v>272</v>
      </c>
      <c r="AB92" s="139"/>
      <c r="AC92" s="139"/>
      <c r="AE92" s="215"/>
      <c r="AF92" s="216"/>
      <c r="AG92" s="215"/>
      <c r="AH92" s="331"/>
    </row>
    <row r="93" spans="1:56" s="116" customFormat="1" ht="22.5" hidden="1" customHeight="1" x14ac:dyDescent="0.25">
      <c r="A93" s="512" t="s">
        <v>334</v>
      </c>
      <c r="B93" s="512"/>
      <c r="C93" s="278"/>
      <c r="D93" s="328"/>
      <c r="E93" s="328"/>
      <c r="F93" s="340"/>
      <c r="G93" s="328"/>
      <c r="H93" s="328"/>
      <c r="I93" s="328"/>
      <c r="J93" s="179"/>
      <c r="K93" s="179" t="s">
        <v>272</v>
      </c>
      <c r="L93" s="179" t="s">
        <v>272</v>
      </c>
      <c r="M93" s="179" t="s">
        <v>272</v>
      </c>
      <c r="N93" s="261" t="s">
        <v>272</v>
      </c>
      <c r="O93" s="179" t="s">
        <v>272</v>
      </c>
      <c r="P93" s="179" t="s">
        <v>272</v>
      </c>
      <c r="Q93" s="179" t="s">
        <v>272</v>
      </c>
      <c r="R93" s="179"/>
      <c r="S93" s="179"/>
      <c r="T93" s="179" t="s">
        <v>272</v>
      </c>
      <c r="U93" s="179" t="s">
        <v>272</v>
      </c>
      <c r="V93" s="179" t="s">
        <v>272</v>
      </c>
      <c r="W93" s="179" t="s">
        <v>272</v>
      </c>
      <c r="X93" s="179" t="s">
        <v>272</v>
      </c>
      <c r="Y93" s="179" t="s">
        <v>272</v>
      </c>
      <c r="Z93" s="179" t="s">
        <v>272</v>
      </c>
      <c r="AA93" s="179" t="s">
        <v>272</v>
      </c>
      <c r="AB93" s="179"/>
      <c r="AC93" s="139"/>
      <c r="AD93" s="219"/>
      <c r="AE93" s="219"/>
      <c r="AF93" s="213"/>
      <c r="AG93" s="219"/>
      <c r="AH93" s="220"/>
      <c r="AI93" s="221"/>
      <c r="AJ93" s="222"/>
      <c r="AK93" s="222"/>
      <c r="AL93" s="220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</row>
    <row r="94" spans="1:56" ht="22.15" hidden="1" customHeight="1" x14ac:dyDescent="0.25">
      <c r="A94" s="555" t="s">
        <v>349</v>
      </c>
      <c r="B94" s="555"/>
      <c r="C94" s="285"/>
      <c r="D94" s="327"/>
      <c r="E94" s="327"/>
      <c r="F94" s="336"/>
      <c r="G94" s="327"/>
      <c r="H94" s="327"/>
      <c r="I94" s="327"/>
      <c r="J94" s="327"/>
      <c r="K94" s="194">
        <f>K26+K37+K91</f>
        <v>0</v>
      </c>
      <c r="L94" s="194" t="s">
        <v>272</v>
      </c>
      <c r="M94" s="194">
        <f>M26+M37+M91</f>
        <v>26597643.045000002</v>
      </c>
      <c r="N94" s="267">
        <f>N26+N37+N91</f>
        <v>33000000</v>
      </c>
      <c r="O94" s="238">
        <f>O26+O37+O91</f>
        <v>0</v>
      </c>
      <c r="P94" s="238">
        <f>P26+P37+P91</f>
        <v>9458.75</v>
      </c>
      <c r="Q94" s="194">
        <f>Q26+Q37+Q91</f>
        <v>36</v>
      </c>
      <c r="R94" s="194"/>
      <c r="S94" s="194"/>
      <c r="T94" s="194"/>
      <c r="U94" s="194">
        <f t="shared" ref="U94:AA94" si="6">U26+U37+U91</f>
        <v>37</v>
      </c>
      <c r="V94" s="194">
        <f t="shared" si="6"/>
        <v>2</v>
      </c>
      <c r="W94" s="194">
        <f t="shared" si="6"/>
        <v>0</v>
      </c>
      <c r="X94" s="194">
        <f t="shared" si="6"/>
        <v>0</v>
      </c>
      <c r="Y94" s="194">
        <f t="shared" si="6"/>
        <v>0</v>
      </c>
      <c r="Z94" s="194">
        <f t="shared" si="6"/>
        <v>1</v>
      </c>
      <c r="AA94" s="194">
        <f t="shared" si="6"/>
        <v>19834</v>
      </c>
      <c r="AB94" s="194"/>
      <c r="AC94" s="168"/>
      <c r="AD94" s="212"/>
      <c r="AE94" s="205"/>
      <c r="AF94" s="206"/>
      <c r="AG94" s="205"/>
      <c r="AH94" s="329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</row>
    <row r="95" spans="1:56" ht="22.5" hidden="1" customHeight="1" x14ac:dyDescent="0.25">
      <c r="A95" s="334" t="s">
        <v>227</v>
      </c>
      <c r="B95" s="334"/>
      <c r="C95" s="272"/>
      <c r="D95" s="334"/>
      <c r="E95" s="334"/>
      <c r="F95" s="342"/>
      <c r="G95" s="334"/>
      <c r="H95" s="334"/>
      <c r="I95" s="33"/>
      <c r="J95" s="149"/>
      <c r="K95" s="177"/>
      <c r="L95" s="117"/>
      <c r="M95" s="117"/>
      <c r="N95" s="269"/>
      <c r="Q95" s="117"/>
      <c r="R95" s="117"/>
      <c r="S95" s="117"/>
      <c r="T95" s="117"/>
      <c r="U95" s="117"/>
      <c r="V95" s="117"/>
      <c r="W95" s="117"/>
      <c r="X95" s="117"/>
      <c r="Y95" s="117"/>
      <c r="AD95"/>
    </row>
    <row r="96" spans="1:56" ht="24.75" hidden="1" customHeight="1" x14ac:dyDescent="0.25">
      <c r="A96" s="333" t="s">
        <v>464</v>
      </c>
      <c r="B96" s="333"/>
      <c r="C96" s="273"/>
      <c r="D96" s="333"/>
      <c r="E96" s="333"/>
      <c r="F96" s="341"/>
      <c r="G96" s="333"/>
      <c r="H96" s="333"/>
      <c r="I96" s="33"/>
      <c r="J96" s="177"/>
      <c r="K96" s="177"/>
      <c r="AD96"/>
    </row>
    <row r="97" spans="1:34" hidden="1" x14ac:dyDescent="0.25">
      <c r="A97" s="160" t="s">
        <v>463</v>
      </c>
      <c r="B97" s="160"/>
      <c r="C97" s="274"/>
      <c r="D97" s="160"/>
      <c r="E97" s="160"/>
      <c r="F97" s="160"/>
      <c r="G97" s="160"/>
      <c r="H97" s="160"/>
      <c r="I97" s="117"/>
      <c r="J97" s="177"/>
      <c r="K97" s="177"/>
      <c r="Q97"/>
      <c r="R97"/>
      <c r="S97"/>
      <c r="T97"/>
      <c r="AC97"/>
      <c r="AD97"/>
      <c r="AE97"/>
      <c r="AF97"/>
      <c r="AG97"/>
      <c r="AH97"/>
    </row>
    <row r="98" spans="1:34" hidden="1" x14ac:dyDescent="0.25">
      <c r="A98" s="160" t="s">
        <v>459</v>
      </c>
      <c r="B98" s="160"/>
      <c r="C98" s="274"/>
      <c r="D98" s="160"/>
      <c r="E98" s="160"/>
      <c r="F98" s="160"/>
      <c r="G98" s="160"/>
      <c r="H98" s="160"/>
      <c r="I98" s="33"/>
      <c r="J98" s="177"/>
      <c r="K98" s="177"/>
      <c r="N98" s="121"/>
      <c r="Q98"/>
      <c r="R98"/>
      <c r="S98"/>
      <c r="T98"/>
      <c r="AC98"/>
      <c r="AD98"/>
      <c r="AE98"/>
      <c r="AF98"/>
      <c r="AG98"/>
      <c r="AH98"/>
    </row>
    <row r="99" spans="1:34" hidden="1" x14ac:dyDescent="0.25">
      <c r="A99" s="333" t="s">
        <v>460</v>
      </c>
      <c r="B99" s="333"/>
      <c r="C99" s="273"/>
      <c r="D99" s="333"/>
      <c r="E99" s="333"/>
      <c r="F99" s="341"/>
      <c r="G99" s="333"/>
      <c r="H99" s="333"/>
      <c r="I99" s="33"/>
      <c r="J99" s="178"/>
      <c r="K99" s="178"/>
      <c r="N99" s="121"/>
      <c r="Q99"/>
      <c r="R99"/>
      <c r="S99"/>
      <c r="T99"/>
      <c r="AC99"/>
      <c r="AD99"/>
      <c r="AE99"/>
      <c r="AF99"/>
      <c r="AG99"/>
      <c r="AH99"/>
    </row>
    <row r="100" spans="1:34" hidden="1" x14ac:dyDescent="0.25">
      <c r="A100" s="160" t="s">
        <v>461</v>
      </c>
      <c r="B100" s="160"/>
      <c r="C100" s="274"/>
      <c r="D100" s="160"/>
      <c r="E100" s="160"/>
      <c r="F100" s="160"/>
      <c r="G100" s="160"/>
      <c r="H100" s="160"/>
      <c r="I100" s="33"/>
      <c r="J100" s="177"/>
      <c r="K100" s="177"/>
      <c r="N100" s="121"/>
      <c r="Q100"/>
      <c r="R100"/>
      <c r="S100"/>
      <c r="T100"/>
      <c r="AC100"/>
      <c r="AD100"/>
      <c r="AE100"/>
      <c r="AF100"/>
      <c r="AG100"/>
      <c r="AH100"/>
    </row>
    <row r="101" spans="1:34" hidden="1" x14ac:dyDescent="0.25">
      <c r="A101" s="335" t="s">
        <v>462</v>
      </c>
      <c r="B101" s="335"/>
      <c r="C101" s="275"/>
      <c r="D101" s="335"/>
      <c r="E101" s="335"/>
      <c r="F101" s="343"/>
      <c r="G101" s="335"/>
      <c r="H101" s="335"/>
      <c r="I101" s="33"/>
      <c r="Q101"/>
      <c r="R101"/>
      <c r="S101"/>
      <c r="T101"/>
      <c r="AC101"/>
      <c r="AD101"/>
      <c r="AE101"/>
      <c r="AF101"/>
      <c r="AG101"/>
      <c r="AH101"/>
    </row>
    <row r="102" spans="1:34" hidden="1" x14ac:dyDescent="0.25">
      <c r="A102" s="333" t="s">
        <v>264</v>
      </c>
      <c r="B102" s="333"/>
      <c r="C102" s="273"/>
      <c r="D102" s="333"/>
      <c r="E102" s="333"/>
      <c r="F102" s="341"/>
      <c r="G102" s="333"/>
      <c r="H102" s="333"/>
      <c r="I102" s="33"/>
      <c r="Q102"/>
      <c r="R102"/>
      <c r="S102"/>
      <c r="T102"/>
      <c r="AC102"/>
      <c r="AD102"/>
      <c r="AE102"/>
      <c r="AF102"/>
      <c r="AG102"/>
      <c r="AH102"/>
    </row>
    <row r="103" spans="1:34" hidden="1" x14ac:dyDescent="0.25">
      <c r="G103"/>
      <c r="H103"/>
      <c r="Q103"/>
      <c r="R103"/>
      <c r="S103"/>
      <c r="T103"/>
      <c r="AC103"/>
      <c r="AD103"/>
      <c r="AE103"/>
      <c r="AF103"/>
      <c r="AG103"/>
      <c r="AH103"/>
    </row>
    <row r="104" spans="1:34" hidden="1" x14ac:dyDescent="0.25">
      <c r="Q104"/>
      <c r="R104"/>
      <c r="S104"/>
      <c r="T104"/>
      <c r="AC104"/>
      <c r="AD104"/>
      <c r="AE104"/>
      <c r="AF104"/>
      <c r="AG104"/>
      <c r="AH104"/>
    </row>
    <row r="105" spans="1:34" hidden="1" x14ac:dyDescent="0.25">
      <c r="Q105"/>
      <c r="R105"/>
      <c r="S105"/>
      <c r="T105"/>
      <c r="AC105"/>
      <c r="AD105"/>
      <c r="AE105"/>
      <c r="AF105"/>
      <c r="AG105"/>
      <c r="AH105"/>
    </row>
    <row r="106" spans="1:34" hidden="1" x14ac:dyDescent="0.25">
      <c r="Q106"/>
      <c r="R106"/>
      <c r="S106"/>
      <c r="T106"/>
      <c r="AC106"/>
      <c r="AD106"/>
      <c r="AE106"/>
      <c r="AF106"/>
      <c r="AG106"/>
      <c r="AH106"/>
    </row>
    <row r="107" spans="1:34" hidden="1" x14ac:dyDescent="0.25">
      <c r="Q107"/>
      <c r="R107"/>
      <c r="S107"/>
      <c r="T107"/>
      <c r="AC107"/>
      <c r="AD107"/>
      <c r="AE107"/>
      <c r="AF107"/>
      <c r="AG107"/>
      <c r="AH107"/>
    </row>
    <row r="108" spans="1:34" hidden="1" x14ac:dyDescent="0.25">
      <c r="Q108"/>
      <c r="R108"/>
      <c r="S108"/>
      <c r="T108"/>
      <c r="AC108"/>
      <c r="AD108"/>
      <c r="AE108"/>
      <c r="AF108"/>
      <c r="AG108"/>
      <c r="AH108"/>
    </row>
    <row r="109" spans="1:34" hidden="1" x14ac:dyDescent="0.25">
      <c r="Q109"/>
      <c r="R109"/>
      <c r="S109"/>
      <c r="T109"/>
      <c r="AC109"/>
      <c r="AD109"/>
      <c r="AE109"/>
      <c r="AF109"/>
      <c r="AG109"/>
      <c r="AH109"/>
    </row>
    <row r="110" spans="1:34" hidden="1" x14ac:dyDescent="0.25">
      <c r="Q110"/>
      <c r="R110"/>
      <c r="S110"/>
      <c r="T110"/>
      <c r="AC110"/>
      <c r="AD110"/>
      <c r="AE110"/>
      <c r="AF110"/>
      <c r="AG110"/>
      <c r="AH110"/>
    </row>
  </sheetData>
  <autoFilter ref="U1:U110">
    <filterColumn colId="0">
      <filters>
        <filter val="1"/>
        <filter val="B4"/>
      </filters>
    </filterColumn>
  </autoFilter>
  <mergeCells count="24">
    <mergeCell ref="AH77:AH78"/>
    <mergeCell ref="AH79:AH80"/>
    <mergeCell ref="A91:B91"/>
    <mergeCell ref="A93:B93"/>
    <mergeCell ref="A94:B94"/>
    <mergeCell ref="AH67:AH68"/>
    <mergeCell ref="A9:B9"/>
    <mergeCell ref="A11:B11"/>
    <mergeCell ref="AH21:AH22"/>
    <mergeCell ref="AH25:AH26"/>
    <mergeCell ref="A26:B26"/>
    <mergeCell ref="AH27:AH28"/>
    <mergeCell ref="AH29:AH30"/>
    <mergeCell ref="AH32:AH33"/>
    <mergeCell ref="A37:B37"/>
    <mergeCell ref="AH43:AH44"/>
    <mergeCell ref="AH49:AH50"/>
    <mergeCell ref="A1:AB1"/>
    <mergeCell ref="A2:AB2"/>
    <mergeCell ref="A4:A7"/>
    <mergeCell ref="B4:B7"/>
    <mergeCell ref="C4:D5"/>
    <mergeCell ref="E4:E7"/>
    <mergeCell ref="G6:H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විස්තරාත්මක</vt:lpstr>
      <vt:lpstr>සාරාංශ</vt:lpstr>
      <vt:lpstr>Detail</vt:lpstr>
      <vt:lpstr>Summary</vt:lpstr>
      <vt:lpstr>ප්‍රගති වාර්තාව 1</vt:lpstr>
      <vt:lpstr>ප්‍රගති වාර්තා 2</vt:lpstr>
      <vt:lpstr>Sheet1</vt:lpstr>
      <vt:lpstr>Sheet2</vt:lpstr>
      <vt:lpstr>Sheet3</vt:lpstr>
      <vt:lpstr>Sheet4</vt:lpstr>
      <vt:lpstr>Sheet5</vt:lpstr>
      <vt:lpstr>Detail!Print_Titles</vt:lpstr>
      <vt:lpstr>විස්තරාත්මක!Print_Titles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2018-11-09T07:37:04Z</dcterms:modified>
</cp:coreProperties>
</file>